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55"/>
  </bookViews>
  <sheets>
    <sheet name="Receipts and Payments" sheetId="1" r:id="rId1"/>
    <sheet name="Spend against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8" i="1" l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I88" i="1" l="1"/>
  <c r="M88" i="1"/>
  <c r="L88" i="1"/>
  <c r="N87" i="1" l="1"/>
  <c r="K88" i="1"/>
  <c r="N84" i="1" l="1"/>
  <c r="N83" i="1"/>
  <c r="N82" i="1"/>
  <c r="N80" i="1" l="1"/>
  <c r="N79" i="1"/>
  <c r="N78" i="1"/>
  <c r="N77" i="1" l="1"/>
  <c r="N76" i="1"/>
  <c r="AF36" i="1"/>
  <c r="AF37" i="1"/>
  <c r="AF38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G63" i="1" s="1"/>
  <c r="AF64" i="1"/>
  <c r="AG64" i="1" s="1"/>
  <c r="AF65" i="1"/>
  <c r="AF66" i="1"/>
  <c r="AF67" i="1"/>
  <c r="AF68" i="1"/>
  <c r="AF70" i="1"/>
  <c r="AF71" i="1"/>
  <c r="AG71" i="1" s="1"/>
  <c r="AF72" i="1"/>
  <c r="AF73" i="1"/>
  <c r="AF74" i="1"/>
  <c r="AF75" i="1"/>
  <c r="AF76" i="1"/>
  <c r="AF77" i="1"/>
  <c r="AG77" i="1" l="1"/>
  <c r="AG76" i="1"/>
  <c r="N74" i="1"/>
  <c r="AG74" i="1" s="1"/>
  <c r="N73" i="1"/>
  <c r="AG73" i="1" s="1"/>
  <c r="N75" i="1"/>
  <c r="AG75" i="1" s="1"/>
  <c r="N72" i="1"/>
  <c r="AG72" i="1" s="1"/>
  <c r="O69" i="1" l="1"/>
  <c r="AF69" i="1" s="1"/>
  <c r="N70" i="1"/>
  <c r="AG70" i="1" s="1"/>
  <c r="N69" i="1"/>
  <c r="N68" i="1"/>
  <c r="AG68" i="1" s="1"/>
  <c r="AG69" i="1" l="1"/>
  <c r="N66" i="1"/>
  <c r="AG66" i="1" s="1"/>
  <c r="N62" i="1" l="1"/>
  <c r="AG62" i="1" s="1"/>
  <c r="B23" i="2" l="1"/>
  <c r="B14" i="2"/>
  <c r="B24" i="2" l="1"/>
  <c r="N60" i="1"/>
  <c r="AG60" i="1" s="1"/>
  <c r="N61" i="1" l="1"/>
  <c r="AG61" i="1" s="1"/>
  <c r="N59" i="1" l="1"/>
  <c r="AG59" i="1" s="1"/>
  <c r="N58" i="1"/>
  <c r="AG58" i="1" s="1"/>
  <c r="AG50" i="1" l="1"/>
  <c r="AG51" i="1"/>
  <c r="AG52" i="1"/>
  <c r="N57" i="1" l="1"/>
  <c r="AG57" i="1" s="1"/>
  <c r="N56" i="1"/>
  <c r="AG56" i="1" s="1"/>
  <c r="N55" i="1"/>
  <c r="AG55" i="1" s="1"/>
  <c r="N54" i="1"/>
  <c r="AG54" i="1" s="1"/>
  <c r="N53" i="1"/>
  <c r="AG53" i="1" s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9" i="1"/>
  <c r="AF10" i="1"/>
  <c r="AF11" i="1"/>
  <c r="AF12" i="1"/>
  <c r="AF13" i="1"/>
  <c r="AF14" i="1"/>
  <c r="AF15" i="1"/>
  <c r="AF8" i="1"/>
  <c r="AG8" i="1" s="1"/>
  <c r="AF7" i="1"/>
  <c r="AF6" i="1"/>
  <c r="N48" i="1"/>
  <c r="AG48" i="1" s="1"/>
  <c r="N3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9" i="1"/>
  <c r="N8" i="1"/>
  <c r="N7" i="1"/>
  <c r="N6" i="1"/>
  <c r="N35" i="1"/>
  <c r="N36" i="1"/>
  <c r="AG36" i="1" s="1"/>
  <c r="N37" i="1"/>
  <c r="N38" i="1"/>
  <c r="N40" i="1"/>
  <c r="N41" i="1"/>
  <c r="N42" i="1"/>
  <c r="AG42" i="1" s="1"/>
  <c r="N43" i="1"/>
  <c r="N44" i="1"/>
  <c r="N45" i="1"/>
  <c r="AG45" i="1" s="1"/>
  <c r="N46" i="1"/>
  <c r="N47" i="1"/>
  <c r="N49" i="1"/>
  <c r="N65" i="1"/>
  <c r="AG65" i="1" s="1"/>
  <c r="N67" i="1"/>
  <c r="AG67" i="1" s="1"/>
  <c r="N81" i="1"/>
  <c r="N85" i="1"/>
  <c r="T39" i="1"/>
  <c r="R16" i="1"/>
  <c r="AF16" i="1" s="1"/>
  <c r="AG6" i="1" l="1"/>
  <c r="AG35" i="1"/>
  <c r="AG19" i="1"/>
  <c r="N88" i="1"/>
  <c r="AG7" i="1"/>
  <c r="AG9" i="1"/>
  <c r="AF39" i="1"/>
  <c r="AG39" i="1" s="1"/>
  <c r="T88" i="1"/>
  <c r="AG23" i="1"/>
  <c r="AG26" i="1"/>
  <c r="AG29" i="1"/>
  <c r="AG21" i="1"/>
  <c r="AG41" i="1"/>
  <c r="AG37" i="1"/>
  <c r="AG33" i="1"/>
  <c r="AG25" i="1"/>
  <c r="AG17" i="1"/>
  <c r="AG49" i="1"/>
  <c r="AG15" i="1"/>
  <c r="AG11" i="1"/>
  <c r="AG16" i="1"/>
  <c r="AG34" i="1"/>
  <c r="AG30" i="1"/>
  <c r="AG22" i="1"/>
  <c r="AG18" i="1"/>
  <c r="AG46" i="1"/>
  <c r="AG12" i="1"/>
  <c r="AG38" i="1"/>
  <c r="AG14" i="1"/>
  <c r="AG10" i="1"/>
  <c r="AG32" i="1"/>
  <c r="AG28" i="1"/>
  <c r="AG24" i="1"/>
  <c r="AG20" i="1"/>
  <c r="AG13" i="1"/>
  <c r="AG31" i="1"/>
  <c r="AG27" i="1"/>
  <c r="AG47" i="1"/>
  <c r="AG43" i="1"/>
  <c r="AG44" i="1"/>
  <c r="AG40" i="1"/>
  <c r="AF5" i="1" l="1"/>
  <c r="AC88" i="1" l="1"/>
  <c r="C12" i="2" s="1"/>
  <c r="D12" i="2" l="1"/>
  <c r="Z88" i="1"/>
  <c r="C13" i="2" s="1"/>
  <c r="D13" i="2" l="1"/>
  <c r="AE88" i="1"/>
  <c r="C22" i="2" s="1"/>
  <c r="C30" i="2"/>
  <c r="D30" i="2" s="1"/>
  <c r="AB88" i="1"/>
  <c r="C20" i="2" s="1"/>
  <c r="AA88" i="1"/>
  <c r="C19" i="2" s="1"/>
  <c r="Y88" i="1"/>
  <c r="C18" i="2" s="1"/>
  <c r="X88" i="1"/>
  <c r="C17" i="2" s="1"/>
  <c r="W88" i="1"/>
  <c r="C16" i="2" s="1"/>
  <c r="V88" i="1"/>
  <c r="C11" i="2" s="1"/>
  <c r="U88" i="1"/>
  <c r="C10" i="2" s="1"/>
  <c r="C9" i="2"/>
  <c r="S88" i="1"/>
  <c r="R88" i="1"/>
  <c r="Q88" i="1"/>
  <c r="P88" i="1"/>
  <c r="C5" i="2" s="1"/>
  <c r="K91" i="1"/>
  <c r="K95" i="1" s="1"/>
  <c r="J88" i="1"/>
  <c r="C31" i="2" s="1"/>
  <c r="D31" i="2" s="1"/>
  <c r="H88" i="1"/>
  <c r="C29" i="2" s="1"/>
  <c r="D29" i="2" s="1"/>
  <c r="C25" i="2"/>
  <c r="O88" i="1"/>
  <c r="AD88" i="1"/>
  <c r="D9" i="2" l="1"/>
  <c r="D17" i="2"/>
  <c r="D22" i="2"/>
  <c r="D10" i="2"/>
  <c r="D18" i="2"/>
  <c r="D11" i="2"/>
  <c r="D19" i="2"/>
  <c r="D16" i="2"/>
  <c r="D20" i="2"/>
  <c r="C6" i="2"/>
  <c r="C21" i="2"/>
  <c r="D21" i="2" s="1"/>
  <c r="C4" i="2"/>
  <c r="C7" i="2"/>
  <c r="C8" i="2"/>
  <c r="D5" i="2"/>
  <c r="D32" i="2"/>
  <c r="C32" i="2"/>
  <c r="C23" i="2" l="1"/>
  <c r="AF88" i="1"/>
  <c r="AF89" i="1" s="1"/>
  <c r="C14" i="2"/>
  <c r="D8" i="2"/>
  <c r="D6" i="2"/>
  <c r="D7" i="2"/>
  <c r="D23" i="2"/>
  <c r="D4" i="2"/>
  <c r="C24" i="2" l="1"/>
  <c r="C26" i="2" s="1"/>
  <c r="D14" i="2"/>
  <c r="D24" i="2" s="1"/>
</calcChain>
</file>

<file path=xl/sharedStrings.xml><?xml version="1.0" encoding="utf-8"?>
<sst xmlns="http://schemas.openxmlformats.org/spreadsheetml/2006/main" count="359" uniqueCount="204">
  <si>
    <t>RECEIPTS</t>
  </si>
  <si>
    <t>EXPENDITURE</t>
  </si>
  <si>
    <t>Date</t>
  </si>
  <si>
    <t>Receipt/Payee</t>
  </si>
  <si>
    <t>Inv No</t>
  </si>
  <si>
    <t>Details</t>
  </si>
  <si>
    <t>Precept</t>
  </si>
  <si>
    <t>Other income</t>
  </si>
  <si>
    <t>Current Bank A/c</t>
  </si>
  <si>
    <t>Gross</t>
  </si>
  <si>
    <t>Vat</t>
  </si>
  <si>
    <t>Net</t>
  </si>
  <si>
    <t>Opening balance</t>
  </si>
  <si>
    <t>Interest</t>
  </si>
  <si>
    <t>Spend to date</t>
  </si>
  <si>
    <t>Remaining budget</t>
  </si>
  <si>
    <t>Estimated interest</t>
  </si>
  <si>
    <t>Other Income</t>
  </si>
  <si>
    <t>Total VAT Paid</t>
  </si>
  <si>
    <t>Total Spend to date</t>
  </si>
  <si>
    <t>Should be 0. Error if not.</t>
  </si>
  <si>
    <t>S137</t>
  </si>
  <si>
    <t>Cashbook balance</t>
  </si>
  <si>
    <t>Bank balance</t>
  </si>
  <si>
    <t>Uncashed cheques</t>
  </si>
  <si>
    <t>Trans</t>
  </si>
  <si>
    <t>Pymt method</t>
  </si>
  <si>
    <t xml:space="preserve">Balanced </t>
  </si>
  <si>
    <t>01.04.17</t>
  </si>
  <si>
    <t>Kirsty Buttle</t>
  </si>
  <si>
    <t>HMRC</t>
  </si>
  <si>
    <t>VAT No</t>
  </si>
  <si>
    <t>RADWAY PARISH COUNCIL ACCOUNTS 2017/18</t>
  </si>
  <si>
    <t>Radway Parish Council</t>
  </si>
  <si>
    <t>Admin</t>
  </si>
  <si>
    <t>Mower Storage</t>
  </si>
  <si>
    <t>Grass mowing</t>
  </si>
  <si>
    <t>Salary</t>
  </si>
  <si>
    <t>Lighting</t>
  </si>
  <si>
    <t>Replace Mower</t>
  </si>
  <si>
    <t>Churchyard Maintenance</t>
  </si>
  <si>
    <t>Village/Cap Pro</t>
  </si>
  <si>
    <t>Election</t>
  </si>
  <si>
    <t>Flood</t>
  </si>
  <si>
    <t>Village Hall</t>
  </si>
  <si>
    <t>Repairs/Maintenance</t>
  </si>
  <si>
    <t>Recreational area</t>
  </si>
  <si>
    <t>Oral book</t>
  </si>
  <si>
    <t>Parking</t>
  </si>
  <si>
    <t>Transparency</t>
  </si>
  <si>
    <t>Mrs. C. Hill</t>
  </si>
  <si>
    <t>Salary; March</t>
  </si>
  <si>
    <t>HM Revenue and Customs</t>
  </si>
  <si>
    <t>PAYE</t>
  </si>
  <si>
    <t>Mr. G. Briscoe-Johnson</t>
  </si>
  <si>
    <t>Cleaning the bus shelter (May)</t>
  </si>
  <si>
    <t>Radway Village Hall</t>
  </si>
  <si>
    <t>Reg Group (section 137)</t>
  </si>
  <si>
    <t>Radway School Endowment Trust</t>
  </si>
  <si>
    <t>Rent for recreation ground</t>
  </si>
  <si>
    <t>npower Ltd.</t>
  </si>
  <si>
    <t>Street lighting</t>
  </si>
  <si>
    <t>Mr. P. Wilkins</t>
  </si>
  <si>
    <t>Storage box</t>
  </si>
  <si>
    <t>Salary; April</t>
  </si>
  <si>
    <t>Cleaning bus shelter (replacement cheques for May-Sept) plus June</t>
  </si>
  <si>
    <t>Mr. Manwaring</t>
  </si>
  <si>
    <t>Grass cutting</t>
  </si>
  <si>
    <t>The Thursday Club</t>
  </si>
  <si>
    <t>Section 137</t>
  </si>
  <si>
    <t>Expenses (Jan-Mar)</t>
  </si>
  <si>
    <t>Hire of hall plus book launch</t>
  </si>
  <si>
    <t>WALC</t>
  </si>
  <si>
    <t>Annual subscription</t>
  </si>
  <si>
    <t>Sand bags</t>
  </si>
  <si>
    <t>FN Pile and Sons</t>
  </si>
  <si>
    <t>Mower Service</t>
  </si>
  <si>
    <t>Salary; May</t>
  </si>
  <si>
    <t>Round and About</t>
  </si>
  <si>
    <t>Newsletter</t>
  </si>
  <si>
    <t>Cleaning the bus shelter (July)</t>
  </si>
  <si>
    <t>Zurich Municipal</t>
  </si>
  <si>
    <t>Annual insurance premium</t>
  </si>
  <si>
    <t>Mr. A. James</t>
  </si>
  <si>
    <t>Internal audit fee</t>
  </si>
  <si>
    <t>Salary Jun/Jul/Aug</t>
  </si>
  <si>
    <t>Apr/Jul/Aug newsletter</t>
  </si>
  <si>
    <t>Mr Manwaring</t>
  </si>
  <si>
    <t>Grass cutting Jun/July</t>
  </si>
  <si>
    <t>Expenses Apr to Aug</t>
  </si>
  <si>
    <t>T Phillips</t>
  </si>
  <si>
    <t>Padlock &amp; keys</t>
  </si>
  <si>
    <t>Hall hire May to Jul</t>
  </si>
  <si>
    <t>Grass cutting Jul/Aug</t>
  </si>
  <si>
    <t>Mr G Johnson-Briscoe</t>
  </si>
  <si>
    <t>Bus shelter cleaning Jul/Aug/Sep</t>
  </si>
  <si>
    <t>Sep newsletter</t>
  </si>
  <si>
    <t>Pro gardens Ltd</t>
  </si>
  <si>
    <t>Car park installation</t>
  </si>
  <si>
    <t>Grant for insurance</t>
  </si>
  <si>
    <t>Salary September</t>
  </si>
  <si>
    <t>Tax September</t>
  </si>
  <si>
    <t>Microstar</t>
  </si>
  <si>
    <t>Mower storage</t>
  </si>
  <si>
    <t>Replace mower</t>
  </si>
  <si>
    <t>Churchyard maintenance</t>
  </si>
  <si>
    <t>Recreational Area</t>
  </si>
  <si>
    <t>Oral books</t>
  </si>
  <si>
    <t>LGU3DM9J</t>
  </si>
  <si>
    <t>343475355 (diesel)</t>
  </si>
  <si>
    <t>LGU3P6J5</t>
  </si>
  <si>
    <t>768362492</t>
  </si>
  <si>
    <t>343475355</t>
  </si>
  <si>
    <t>Newsletter October</t>
  </si>
  <si>
    <t>687352692</t>
  </si>
  <si>
    <t>Hosting of website</t>
  </si>
  <si>
    <t>Wicksteed Playgrounds</t>
  </si>
  <si>
    <t>119106690</t>
  </si>
  <si>
    <t>Annual play inspection</t>
  </si>
  <si>
    <t>SDC precept</t>
  </si>
  <si>
    <t>HMRC VAT refund</t>
  </si>
  <si>
    <t>LGU5DGLK</t>
  </si>
  <si>
    <t>Electricity Jul to Sep</t>
  </si>
  <si>
    <t>Radway PCC</t>
  </si>
  <si>
    <t>Donation to mower</t>
  </si>
  <si>
    <t>3P's Training</t>
  </si>
  <si>
    <t>Salary and expenses</t>
  </si>
  <si>
    <t>Tax October</t>
  </si>
  <si>
    <t>LGU4HK4W</t>
  </si>
  <si>
    <t>101695</t>
  </si>
  <si>
    <t>101696</t>
  </si>
  <si>
    <t>101697</t>
  </si>
  <si>
    <t>Npower Ltd.</t>
  </si>
  <si>
    <t>Inscape Solutions Ltd</t>
  </si>
  <si>
    <t>Radway in our own words</t>
  </si>
  <si>
    <t>November newsletter</t>
  </si>
  <si>
    <t>Salary November and Oct expenses</t>
  </si>
  <si>
    <t>November Tax</t>
  </si>
  <si>
    <t>101698</t>
  </si>
  <si>
    <t>101699</t>
  </si>
  <si>
    <t>101700</t>
  </si>
  <si>
    <t>101701</t>
  </si>
  <si>
    <t>Bank balance 2</t>
  </si>
  <si>
    <t>Capital Items</t>
  </si>
  <si>
    <t>Revenue Items</t>
  </si>
  <si>
    <t>Revenue Total</t>
  </si>
  <si>
    <t>Capital Total</t>
  </si>
  <si>
    <t>Revenue and Capital Total</t>
  </si>
  <si>
    <t>Village maintenance/general reserves</t>
  </si>
  <si>
    <t>Recd to date</t>
  </si>
  <si>
    <t>101702</t>
  </si>
  <si>
    <t>343475355 (diesel 3.33) and 861235731 (same)</t>
  </si>
  <si>
    <t>Radway Gardening Club</t>
  </si>
  <si>
    <t>HSBC</t>
  </si>
  <si>
    <t>Peter Wilkins</t>
  </si>
  <si>
    <t>Christmas trees</t>
  </si>
  <si>
    <t xml:space="preserve">Donation    </t>
  </si>
  <si>
    <t>Kingfisher Direct</t>
  </si>
  <si>
    <t>Grit bin</t>
  </si>
  <si>
    <t>Repairs and maintenance</t>
  </si>
  <si>
    <t>Salary December and Nov expenses</t>
  </si>
  <si>
    <t>Tax December</t>
  </si>
  <si>
    <t>December newsletter</t>
  </si>
  <si>
    <t>BACS</t>
  </si>
  <si>
    <t>22.12.17</t>
  </si>
  <si>
    <t>01.12.17</t>
  </si>
  <si>
    <t>05.01.18</t>
  </si>
  <si>
    <t>LGU6F2FK</t>
  </si>
  <si>
    <t>Electricity Oct to Dec</t>
  </si>
  <si>
    <t>January salary</t>
  </si>
  <si>
    <t>January Tax</t>
  </si>
  <si>
    <t>Village hall hire Sep to Dec</t>
  </si>
  <si>
    <t>Mr G Briscoe-Johnson</t>
  </si>
  <si>
    <t>Canx cheques 669 and 684</t>
  </si>
  <si>
    <t>01.02.18</t>
  </si>
  <si>
    <t>CANX</t>
  </si>
  <si>
    <t>February newsletter</t>
  </si>
  <si>
    <t>Table tennis contribution</t>
  </si>
  <si>
    <t>February salary and expenses</t>
  </si>
  <si>
    <t>February Tax</t>
  </si>
  <si>
    <t>Repymt of chqs 669 and 684 and Dec cleaning</t>
  </si>
  <si>
    <t>05.03.18</t>
  </si>
  <si>
    <t>12.04.17</t>
  </si>
  <si>
    <t>10.05.17</t>
  </si>
  <si>
    <t>19.06.17</t>
  </si>
  <si>
    <t>25.07.17</t>
  </si>
  <si>
    <t>20.09.17</t>
  </si>
  <si>
    <t>27.09.17</t>
  </si>
  <si>
    <t>27.04.17</t>
  </si>
  <si>
    <t>02.06.17</t>
  </si>
  <si>
    <t>24.07.17</t>
  </si>
  <si>
    <t>19.10.17</t>
  </si>
  <si>
    <t>17.11.17</t>
  </si>
  <si>
    <t>28.09.17</t>
  </si>
  <si>
    <t>01.09.17</t>
  </si>
  <si>
    <t>February, March and April Newsletters</t>
  </si>
  <si>
    <t>Salary March</t>
  </si>
  <si>
    <t>Tax March</t>
  </si>
  <si>
    <t>Expenses - A Frame</t>
  </si>
  <si>
    <t>23.03.18</t>
  </si>
  <si>
    <t>02.03.18</t>
  </si>
  <si>
    <t>31.03.18</t>
  </si>
  <si>
    <t>Canx cheque 682</t>
  </si>
  <si>
    <t>Canx chq as not cashed and duplicate pymt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</si>
</sst>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Arial"/>
      <family val="2"/>
      <charset val="1"/>
    </font>
    <font>
      <sz val="12"/>
      <color rgb="FF3F3F76"/>
      <name val="Calibri"/>
      <family val="2"/>
      <scheme val="minor"/>
    </font>
    <font>
      <sz val="24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0">
    <xf numFmtId="0" fontId="0" fillId="0" borderId="0" xfId="0"/>
    <xf numFmtId="2" fontId="2" fillId="0" borderId="0" xfId="0" applyNumberFormat="1" applyFont="1"/>
    <xf numFmtId="2" fontId="0" fillId="0" borderId="0" xfId="0" applyNumberFormat="1" applyBorder="1"/>
    <xf numFmtId="2" fontId="0" fillId="0" borderId="0" xfId="0" applyNumberFormat="1"/>
    <xf numFmtId="2" fontId="2" fillId="0" borderId="0" xfId="0" applyNumberFormat="1" applyFont="1" applyAlignment="1">
      <alignment horizontal="left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4" xfId="0" applyNumberFormat="1" applyBorder="1"/>
    <xf numFmtId="49" fontId="0" fillId="0" borderId="4" xfId="0" applyNumberFormat="1" applyBorder="1"/>
    <xf numFmtId="2" fontId="0" fillId="0" borderId="5" xfId="0" applyNumberFormat="1" applyBorder="1"/>
    <xf numFmtId="2" fontId="0" fillId="0" borderId="0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4" xfId="0" applyBorder="1"/>
    <xf numFmtId="0" fontId="3" fillId="2" borderId="1" xfId="1" applyFont="1" applyProtection="1">
      <protection locked="0"/>
    </xf>
    <xf numFmtId="41" fontId="1" fillId="2" borderId="1" xfId="1" applyNumberFormat="1" applyAlignment="1" applyProtection="1">
      <alignment horizontal="right"/>
      <protection locked="0"/>
    </xf>
    <xf numFmtId="0" fontId="1" fillId="2" borderId="1" xfId="1" applyProtection="1">
      <protection locked="0"/>
    </xf>
    <xf numFmtId="41" fontId="1" fillId="2" borderId="1" xfId="1" applyNumberFormat="1" applyProtection="1">
      <protection locked="0"/>
    </xf>
    <xf numFmtId="43" fontId="0" fillId="3" borderId="0" xfId="0" applyNumberFormat="1" applyFill="1"/>
    <xf numFmtId="41" fontId="0" fillId="5" borderId="0" xfId="0" applyNumberFormat="1" applyFill="1"/>
    <xf numFmtId="0" fontId="5" fillId="0" borderId="0" xfId="0" applyFont="1"/>
    <xf numFmtId="0" fontId="5" fillId="0" borderId="4" xfId="0" applyFont="1" applyBorder="1"/>
    <xf numFmtId="0" fontId="3" fillId="2" borderId="0" xfId="1" applyFont="1" applyBorder="1" applyProtection="1">
      <protection locked="0"/>
    </xf>
    <xf numFmtId="41" fontId="0" fillId="0" borderId="5" xfId="0" applyNumberFormat="1" applyBorder="1"/>
    <xf numFmtId="2" fontId="0" fillId="0" borderId="7" xfId="0" applyNumberFormat="1" applyBorder="1"/>
    <xf numFmtId="41" fontId="0" fillId="6" borderId="0" xfId="0" applyNumberFormat="1" applyFill="1"/>
    <xf numFmtId="2" fontId="0" fillId="7" borderId="8" xfId="0" applyNumberFormat="1" applyFill="1" applyBorder="1"/>
    <xf numFmtId="2" fontId="5" fillId="0" borderId="0" xfId="0" applyNumberFormat="1" applyFont="1"/>
    <xf numFmtId="43" fontId="5" fillId="3" borderId="0" xfId="0" applyNumberFormat="1" applyFont="1" applyFill="1"/>
    <xf numFmtId="49" fontId="0" fillId="0" borderId="0" xfId="0" applyNumberFormat="1"/>
    <xf numFmtId="43" fontId="6" fillId="3" borderId="0" xfId="0" applyNumberFormat="1" applyFont="1" applyFill="1"/>
    <xf numFmtId="2" fontId="0" fillId="0" borderId="4" xfId="0" applyNumberFormat="1" applyFont="1" applyBorder="1"/>
    <xf numFmtId="0" fontId="0" fillId="0" borderId="4" xfId="0" applyFont="1" applyBorder="1"/>
    <xf numFmtId="49" fontId="0" fillId="0" borderId="4" xfId="0" applyNumberFormat="1" applyFont="1" applyFill="1" applyBorder="1" applyAlignment="1">
      <alignment horizontal="right"/>
    </xf>
    <xf numFmtId="49" fontId="0" fillId="0" borderId="4" xfId="0" applyNumberFormat="1" applyFont="1" applyBorder="1"/>
    <xf numFmtId="0" fontId="0" fillId="0" borderId="9" xfId="0" applyBorder="1"/>
    <xf numFmtId="14" fontId="0" fillId="0" borderId="4" xfId="0" applyNumberFormat="1" applyFont="1" applyBorder="1"/>
    <xf numFmtId="2" fontId="5" fillId="0" borderId="4" xfId="0" applyNumberFormat="1" applyFont="1" applyFill="1" applyBorder="1"/>
    <xf numFmtId="49" fontId="0" fillId="0" borderId="4" xfId="0" applyNumberFormat="1" applyFont="1" applyBorder="1" applyAlignment="1">
      <alignment horizontal="right"/>
    </xf>
    <xf numFmtId="2" fontId="7" fillId="0" borderId="4" xfId="0" applyNumberFormat="1" applyFont="1" applyBorder="1"/>
    <xf numFmtId="49" fontId="7" fillId="0" borderId="4" xfId="0" applyNumberFormat="1" applyFont="1" applyBorder="1"/>
    <xf numFmtId="0" fontId="7" fillId="0" borderId="4" xfId="0" applyFont="1" applyBorder="1"/>
    <xf numFmtId="0" fontId="8" fillId="0" borderId="4" xfId="0" applyFont="1" applyBorder="1"/>
    <xf numFmtId="43" fontId="5" fillId="6" borderId="0" xfId="0" applyNumberFormat="1" applyFont="1" applyFill="1"/>
    <xf numFmtId="164" fontId="0" fillId="0" borderId="4" xfId="0" applyNumberFormat="1" applyFont="1" applyBorder="1"/>
    <xf numFmtId="164" fontId="7" fillId="0" borderId="4" xfId="0" applyNumberFormat="1" applyFont="1" applyBorder="1"/>
    <xf numFmtId="0" fontId="0" fillId="0" borderId="4" xfId="0" applyFont="1" applyFill="1" applyBorder="1"/>
    <xf numFmtId="0" fontId="1" fillId="2" borderId="11" xfId="1" applyBorder="1" applyProtection="1">
      <protection locked="0"/>
    </xf>
    <xf numFmtId="0" fontId="1" fillId="2" borderId="12" xfId="1" applyBorder="1" applyProtection="1">
      <protection locked="0"/>
    </xf>
    <xf numFmtId="41" fontId="1" fillId="2" borderId="13" xfId="1" applyNumberFormat="1" applyBorder="1" applyProtection="1">
      <protection locked="0"/>
    </xf>
    <xf numFmtId="0" fontId="10" fillId="2" borderId="1" xfId="1" applyFont="1" applyProtection="1">
      <protection locked="0"/>
    </xf>
    <xf numFmtId="0" fontId="9" fillId="0" borderId="0" xfId="0" applyFont="1"/>
    <xf numFmtId="41" fontId="11" fillId="2" borderId="10" xfId="1" applyNumberFormat="1" applyFont="1" applyBorder="1" applyProtection="1">
      <protection locked="0"/>
    </xf>
    <xf numFmtId="0" fontId="11" fillId="2" borderId="10" xfId="1" applyFont="1" applyBorder="1" applyProtection="1">
      <protection locked="0"/>
    </xf>
    <xf numFmtId="41" fontId="9" fillId="5" borderId="8" xfId="0" applyNumberFormat="1" applyFont="1" applyFill="1" applyBorder="1"/>
    <xf numFmtId="0" fontId="10" fillId="2" borderId="13" xfId="1" applyFont="1" applyBorder="1" applyProtection="1">
      <protection locked="0"/>
    </xf>
    <xf numFmtId="2" fontId="0" fillId="0" borderId="14" xfId="0" applyNumberFormat="1" applyBorder="1"/>
    <xf numFmtId="43" fontId="0" fillId="3" borderId="5" xfId="0" applyNumberFormat="1" applyFill="1" applyBorder="1"/>
    <xf numFmtId="43" fontId="9" fillId="3" borderId="5" xfId="0" applyNumberFormat="1" applyFont="1" applyFill="1" applyBorder="1"/>
    <xf numFmtId="2" fontId="9" fillId="0" borderId="14" xfId="0" applyNumberFormat="1" applyFont="1" applyBorder="1"/>
    <xf numFmtId="2" fontId="9" fillId="0" borderId="8" xfId="0" applyNumberFormat="1" applyFont="1" applyBorder="1"/>
    <xf numFmtId="43" fontId="9" fillId="3" borderId="8" xfId="0" applyNumberFormat="1" applyFont="1" applyFill="1" applyBorder="1"/>
    <xf numFmtId="49" fontId="7" fillId="0" borderId="4" xfId="0" applyNumberFormat="1" applyFont="1" applyFill="1" applyBorder="1" applyAlignment="1">
      <alignment horizontal="right"/>
    </xf>
    <xf numFmtId="2" fontId="7" fillId="0" borderId="4" xfId="0" applyNumberFormat="1" applyFont="1" applyFill="1" applyBorder="1"/>
    <xf numFmtId="14" fontId="0" fillId="0" borderId="4" xfId="0" applyNumberFormat="1" applyFont="1" applyFill="1" applyBorder="1"/>
    <xf numFmtId="0" fontId="5" fillId="0" borderId="4" xfId="0" applyFont="1" applyFill="1" applyBorder="1"/>
    <xf numFmtId="0" fontId="6" fillId="4" borderId="4" xfId="0" applyFont="1" applyFill="1" applyBorder="1"/>
    <xf numFmtId="0" fontId="9" fillId="3" borderId="0" xfId="0" applyFont="1" applyFill="1"/>
    <xf numFmtId="2" fontId="0" fillId="4" borderId="0" xfId="0" applyNumberFormat="1" applyFill="1"/>
    <xf numFmtId="0" fontId="4" fillId="2" borderId="6" xfId="1" applyFont="1" applyBorder="1" applyAlignment="1" applyProtection="1">
      <protection locked="0"/>
    </xf>
    <xf numFmtId="0" fontId="0" fillId="0" borderId="0" xfId="0" applyAlignment="1" applyProtection="1"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00"/>
  <sheetViews>
    <sheetView tabSelected="1" zoomScaleNormal="100" workbookViewId="0">
      <pane xSplit="12" ySplit="18" topLeftCell="M19" activePane="bottomRight" state="frozen"/>
      <selection pane="topRight" activeCell="K1" sqref="K1"/>
      <selection pane="bottomLeft" activeCell="A13" sqref="A13"/>
      <selection pane="bottomRight" activeCell="K43" sqref="K43"/>
    </sheetView>
  </sheetViews>
  <sheetFormatPr defaultRowHeight="15" x14ac:dyDescent="0.25"/>
  <cols>
    <col min="1" max="1" width="5.28515625" customWidth="1"/>
    <col min="2" max="2" width="11.28515625" style="3" customWidth="1"/>
    <col min="3" max="3" width="9.5703125" style="3" customWidth="1"/>
    <col min="4" max="4" width="26.7109375" style="3" customWidth="1"/>
    <col min="5" max="6" width="12.85546875" style="3" customWidth="1"/>
    <col min="7" max="7" width="27" style="3" customWidth="1"/>
    <col min="8" max="8" width="8.85546875" style="3"/>
    <col min="9" max="9" width="8.85546875" style="3" customWidth="1"/>
    <col min="10" max="10" width="9.7109375" style="3" customWidth="1"/>
    <col min="11" max="14" width="8.85546875" style="3"/>
    <col min="15" max="15" width="9.42578125" style="3" bestFit="1" customWidth="1"/>
    <col min="16" max="16" width="15.140625" style="3" customWidth="1"/>
    <col min="17" max="22" width="8.85546875" style="3"/>
    <col min="23" max="23" width="9.140625" style="3" customWidth="1"/>
    <col min="24" max="24" width="9.5703125" style="3" customWidth="1"/>
    <col min="25" max="26" width="8.85546875" style="3"/>
    <col min="27" max="27" width="10" style="3" customWidth="1"/>
    <col min="28" max="29" width="8.85546875" style="3"/>
    <col min="30" max="30" width="10.85546875" style="3" customWidth="1"/>
    <col min="31" max="1013" width="8.85546875" style="3"/>
  </cols>
  <sheetData>
    <row r="1" spans="1:1012" ht="14.45" x14ac:dyDescent="0.3">
      <c r="B1" s="1" t="s">
        <v>32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2"/>
      <c r="AF1" s="2"/>
      <c r="AG1" s="2"/>
      <c r="AH1" s="2"/>
      <c r="AI1" s="2"/>
      <c r="AJ1" s="2"/>
      <c r="AK1" s="2"/>
      <c r="AL1" s="2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</row>
    <row r="2" spans="1:1012" ht="14.45" x14ac:dyDescent="0.3">
      <c r="B2" s="1"/>
      <c r="C2"/>
      <c r="D2"/>
      <c r="E2"/>
      <c r="F2"/>
      <c r="G2"/>
      <c r="H2" s="1" t="s">
        <v>0</v>
      </c>
      <c r="I2" s="1"/>
      <c r="J2" s="1"/>
      <c r="K2"/>
      <c r="L2"/>
      <c r="M2"/>
      <c r="N2"/>
      <c r="O2" s="4" t="s">
        <v>1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 s="2"/>
      <c r="AF2" s="2"/>
      <c r="AG2" s="2"/>
      <c r="AH2" s="2"/>
      <c r="AI2" s="2"/>
      <c r="AJ2" s="2"/>
      <c r="AK2" s="2"/>
      <c r="AL2" s="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</row>
    <row r="3" spans="1:1012" ht="14.45" x14ac:dyDescent="0.3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 s="2"/>
      <c r="AF3" s="2"/>
      <c r="AG3" s="2"/>
      <c r="AH3" s="2"/>
      <c r="AI3" s="2"/>
      <c r="AJ3" s="2"/>
      <c r="AK3" s="2"/>
      <c r="AL3" s="2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</row>
    <row r="4" spans="1:1012" s="10" customFormat="1" ht="53.45" customHeight="1" thickBot="1" x14ac:dyDescent="0.35">
      <c r="A4" s="11" t="s">
        <v>25</v>
      </c>
      <c r="B4" s="5" t="s">
        <v>2</v>
      </c>
      <c r="C4" s="5" t="s">
        <v>26</v>
      </c>
      <c r="D4" s="5" t="s">
        <v>3</v>
      </c>
      <c r="E4" s="5" t="s">
        <v>4</v>
      </c>
      <c r="F4" s="5" t="s">
        <v>31</v>
      </c>
      <c r="G4" s="5" t="s">
        <v>5</v>
      </c>
      <c r="H4" s="5" t="s">
        <v>6</v>
      </c>
      <c r="I4" s="5" t="s">
        <v>13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34</v>
      </c>
      <c r="P4" s="5" t="s">
        <v>21</v>
      </c>
      <c r="Q4" s="5" t="s">
        <v>103</v>
      </c>
      <c r="R4" s="5" t="s">
        <v>36</v>
      </c>
      <c r="S4" s="5" t="s">
        <v>37</v>
      </c>
      <c r="T4" s="5" t="s">
        <v>38</v>
      </c>
      <c r="U4" s="5" t="s">
        <v>104</v>
      </c>
      <c r="V4" s="5" t="s">
        <v>105</v>
      </c>
      <c r="W4" s="5" t="s">
        <v>41</v>
      </c>
      <c r="X4" s="5" t="s">
        <v>42</v>
      </c>
      <c r="Y4" s="5" t="s">
        <v>43</v>
      </c>
      <c r="Z4" s="5" t="s">
        <v>44</v>
      </c>
      <c r="AA4" s="5" t="s">
        <v>45</v>
      </c>
      <c r="AB4" s="5" t="s">
        <v>106</v>
      </c>
      <c r="AC4" s="5" t="s">
        <v>107</v>
      </c>
      <c r="AD4" s="5" t="s">
        <v>48</v>
      </c>
      <c r="AE4" s="11" t="s">
        <v>49</v>
      </c>
      <c r="AF4" s="9"/>
      <c r="AG4" s="9"/>
      <c r="AH4" s="9"/>
      <c r="AI4" s="9"/>
      <c r="AJ4" s="9"/>
      <c r="AK4" s="9"/>
      <c r="AL4" s="9"/>
    </row>
    <row r="5" spans="1:1012" ht="14.45" x14ac:dyDescent="0.3">
      <c r="A5" s="12"/>
      <c r="B5" s="6" t="s">
        <v>28</v>
      </c>
      <c r="C5" s="6"/>
      <c r="D5" s="6" t="s">
        <v>12</v>
      </c>
      <c r="E5" s="6"/>
      <c r="F5" s="7"/>
      <c r="G5" s="6"/>
      <c r="H5" s="6"/>
      <c r="I5" s="6"/>
      <c r="J5" s="6"/>
      <c r="K5" s="6">
        <v>36136.699999999997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2"/>
      <c r="AF5" s="3">
        <f>J5</f>
        <v>0</v>
      </c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</row>
    <row r="6" spans="1:1012" ht="14.45" x14ac:dyDescent="0.3">
      <c r="A6" s="34">
        <v>7</v>
      </c>
      <c r="B6" s="35" t="s">
        <v>182</v>
      </c>
      <c r="C6" s="45">
        <v>101648</v>
      </c>
      <c r="D6" s="31" t="s">
        <v>50</v>
      </c>
      <c r="E6" s="31"/>
      <c r="F6" s="33"/>
      <c r="G6" s="31" t="s">
        <v>51</v>
      </c>
      <c r="H6" s="30"/>
      <c r="I6" s="30"/>
      <c r="J6" s="30"/>
      <c r="K6" s="30">
        <v>-92.18</v>
      </c>
      <c r="L6" s="30">
        <v>92.18</v>
      </c>
      <c r="M6" s="30">
        <v>0</v>
      </c>
      <c r="N6" s="30">
        <f>L6-M6</f>
        <v>92.18</v>
      </c>
      <c r="O6" s="30"/>
      <c r="P6" s="30"/>
      <c r="Q6" s="30"/>
      <c r="R6" s="30"/>
      <c r="S6" s="30">
        <v>92.18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6">
        <f t="shared" ref="AF6:AF37" si="0">SUM(O6:AE6)</f>
        <v>92.18</v>
      </c>
      <c r="AG6" s="26">
        <f t="shared" ref="AG6:AG37" si="1">AF6-N6</f>
        <v>0</v>
      </c>
      <c r="AH6" s="19"/>
      <c r="AI6" s="19"/>
      <c r="AJ6" s="19"/>
      <c r="AK6" s="19"/>
      <c r="AL6" s="19"/>
      <c r="AM6" s="19"/>
      <c r="AN6" s="19"/>
      <c r="AO6" s="19"/>
      <c r="AP6" s="19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</row>
    <row r="7" spans="1:1012" ht="14.45" x14ac:dyDescent="0.3">
      <c r="A7" s="34">
        <v>8</v>
      </c>
      <c r="B7" s="35" t="s">
        <v>182</v>
      </c>
      <c r="C7" s="45">
        <v>101649</v>
      </c>
      <c r="D7" s="31" t="s">
        <v>52</v>
      </c>
      <c r="E7" s="31"/>
      <c r="F7" s="33"/>
      <c r="G7" s="31" t="s">
        <v>53</v>
      </c>
      <c r="H7" s="30"/>
      <c r="I7" s="30"/>
      <c r="J7" s="30"/>
      <c r="K7" s="30">
        <v>-23</v>
      </c>
      <c r="L7" s="30">
        <v>23</v>
      </c>
      <c r="M7" s="30">
        <v>0</v>
      </c>
      <c r="N7" s="30">
        <f>L7-M7</f>
        <v>23</v>
      </c>
      <c r="O7" s="30"/>
      <c r="P7" s="30"/>
      <c r="Q7" s="30"/>
      <c r="R7" s="30"/>
      <c r="S7" s="30">
        <v>23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26">
        <f t="shared" si="0"/>
        <v>23</v>
      </c>
      <c r="AG7" s="26">
        <f t="shared" si="1"/>
        <v>0</v>
      </c>
      <c r="AH7" s="19"/>
      <c r="AI7" s="19"/>
      <c r="AJ7" s="19"/>
      <c r="AK7" s="19"/>
      <c r="AL7" s="19"/>
      <c r="AM7" s="19"/>
      <c r="AN7" s="19"/>
      <c r="AO7" s="19"/>
      <c r="AP7" s="19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</row>
    <row r="8" spans="1:1012" ht="14.45" x14ac:dyDescent="0.3">
      <c r="A8" s="34">
        <v>9</v>
      </c>
      <c r="B8" s="35" t="s">
        <v>182</v>
      </c>
      <c r="C8" s="45">
        <v>101650</v>
      </c>
      <c r="D8" s="31" t="s">
        <v>54</v>
      </c>
      <c r="E8" s="31"/>
      <c r="F8" s="33"/>
      <c r="G8" s="31" t="s">
        <v>55</v>
      </c>
      <c r="H8" s="30"/>
      <c r="I8" s="30"/>
      <c r="J8" s="30"/>
      <c r="K8" s="30">
        <v>-12</v>
      </c>
      <c r="L8" s="30">
        <v>12</v>
      </c>
      <c r="M8" s="30">
        <v>0</v>
      </c>
      <c r="N8" s="30">
        <f>L8-M8</f>
        <v>12</v>
      </c>
      <c r="O8" s="30">
        <v>12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26">
        <f t="shared" si="0"/>
        <v>12</v>
      </c>
      <c r="AG8" s="26">
        <f t="shared" si="1"/>
        <v>0</v>
      </c>
      <c r="AH8" s="19"/>
      <c r="AI8" s="19"/>
      <c r="AJ8" s="19"/>
      <c r="AK8" s="19"/>
      <c r="AL8" s="19"/>
      <c r="AM8" s="19"/>
      <c r="AN8" s="19"/>
      <c r="AO8" s="19"/>
      <c r="AP8" s="19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</row>
    <row r="9" spans="1:1012" ht="14.45" x14ac:dyDescent="0.3">
      <c r="A9" s="34">
        <v>10</v>
      </c>
      <c r="B9" s="35" t="s">
        <v>182</v>
      </c>
      <c r="C9" s="45">
        <v>101651</v>
      </c>
      <c r="D9" s="20" t="s">
        <v>56</v>
      </c>
      <c r="E9" s="20"/>
      <c r="F9" s="33"/>
      <c r="G9" s="20" t="s">
        <v>57</v>
      </c>
      <c r="H9" s="30"/>
      <c r="I9" s="30"/>
      <c r="J9" s="30"/>
      <c r="K9" s="30">
        <v>-130</v>
      </c>
      <c r="L9" s="30">
        <v>130</v>
      </c>
      <c r="M9" s="30">
        <v>0</v>
      </c>
      <c r="N9" s="30">
        <f>L9-M9</f>
        <v>130</v>
      </c>
      <c r="O9" s="30"/>
      <c r="P9" s="30">
        <v>130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26">
        <f t="shared" si="0"/>
        <v>130</v>
      </c>
      <c r="AG9" s="26">
        <f t="shared" si="1"/>
        <v>0</v>
      </c>
      <c r="AH9" s="19"/>
      <c r="AI9" s="19"/>
      <c r="AJ9" s="19"/>
      <c r="AK9" s="19"/>
      <c r="AL9" s="19"/>
      <c r="AM9" s="19"/>
      <c r="AN9" s="19"/>
      <c r="AO9" s="19"/>
      <c r="AP9" s="1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</row>
    <row r="10" spans="1:1012" ht="14.45" x14ac:dyDescent="0.3">
      <c r="A10" s="34">
        <v>11</v>
      </c>
      <c r="B10" s="35" t="s">
        <v>182</v>
      </c>
      <c r="C10" s="45">
        <v>101652</v>
      </c>
      <c r="D10" s="20" t="s">
        <v>58</v>
      </c>
      <c r="E10" s="20"/>
      <c r="F10" s="33"/>
      <c r="G10" s="20" t="s">
        <v>59</v>
      </c>
      <c r="H10" s="30"/>
      <c r="I10" s="30"/>
      <c r="J10" s="30"/>
      <c r="K10" s="30">
        <v>-250</v>
      </c>
      <c r="L10" s="30">
        <v>250</v>
      </c>
      <c r="M10" s="30">
        <v>0</v>
      </c>
      <c r="N10" s="30">
        <f t="shared" ref="N10:N34" si="2">L10-M10</f>
        <v>250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>
        <v>250</v>
      </c>
      <c r="AC10" s="30"/>
      <c r="AD10" s="30"/>
      <c r="AE10" s="30"/>
      <c r="AF10" s="26">
        <f t="shared" si="0"/>
        <v>250</v>
      </c>
      <c r="AG10" s="26">
        <f t="shared" si="1"/>
        <v>0</v>
      </c>
      <c r="AH10" s="19"/>
      <c r="AI10" s="19"/>
      <c r="AJ10" s="19"/>
      <c r="AK10" s="19"/>
      <c r="AL10" s="19"/>
      <c r="AM10" s="19"/>
      <c r="AN10" s="19"/>
      <c r="AO10" s="19"/>
      <c r="AP10" s="19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</row>
    <row r="11" spans="1:1012" ht="14.45" x14ac:dyDescent="0.3">
      <c r="A11" s="34">
        <v>12</v>
      </c>
      <c r="B11" s="35" t="s">
        <v>182</v>
      </c>
      <c r="C11" s="45">
        <v>101653</v>
      </c>
      <c r="D11" s="20" t="s">
        <v>60</v>
      </c>
      <c r="E11" s="20" t="s">
        <v>108</v>
      </c>
      <c r="F11" s="33">
        <v>768362492</v>
      </c>
      <c r="G11" s="20" t="s">
        <v>61</v>
      </c>
      <c r="H11" s="30"/>
      <c r="I11" s="30"/>
      <c r="J11" s="30"/>
      <c r="K11" s="30">
        <v>-163.51</v>
      </c>
      <c r="L11" s="30">
        <v>163.51</v>
      </c>
      <c r="M11" s="30">
        <v>7.79</v>
      </c>
      <c r="N11" s="30">
        <f t="shared" si="2"/>
        <v>155.72</v>
      </c>
      <c r="O11" s="30"/>
      <c r="P11" s="30"/>
      <c r="Q11" s="30"/>
      <c r="R11" s="30"/>
      <c r="S11" s="30"/>
      <c r="T11" s="30">
        <v>155.72</v>
      </c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26">
        <f t="shared" si="0"/>
        <v>155.72</v>
      </c>
      <c r="AG11" s="26">
        <f t="shared" si="1"/>
        <v>0</v>
      </c>
      <c r="AH11" s="19"/>
      <c r="AI11" s="19"/>
      <c r="AJ11" s="19"/>
      <c r="AK11" s="19"/>
      <c r="AL11" s="19"/>
      <c r="AM11" s="19"/>
      <c r="AN11" s="19"/>
      <c r="AO11" s="19"/>
      <c r="AP11" s="19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</row>
    <row r="12" spans="1:1012" ht="14.45" x14ac:dyDescent="0.3">
      <c r="A12" s="34">
        <v>13</v>
      </c>
      <c r="B12" s="35" t="s">
        <v>182</v>
      </c>
      <c r="C12" s="45">
        <v>101654</v>
      </c>
      <c r="D12" s="20" t="s">
        <v>62</v>
      </c>
      <c r="E12" s="20"/>
      <c r="F12" s="33"/>
      <c r="G12" s="20" t="s">
        <v>63</v>
      </c>
      <c r="H12" s="30"/>
      <c r="I12" s="30"/>
      <c r="J12" s="30"/>
      <c r="K12" s="30">
        <v>-114</v>
      </c>
      <c r="L12" s="30">
        <v>114</v>
      </c>
      <c r="M12" s="30">
        <v>0</v>
      </c>
      <c r="N12" s="30">
        <f t="shared" si="2"/>
        <v>114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>
        <v>114</v>
      </c>
      <c r="Z12" s="30"/>
      <c r="AA12" s="30"/>
      <c r="AB12" s="30"/>
      <c r="AC12" s="30"/>
      <c r="AD12" s="30"/>
      <c r="AE12" s="30"/>
      <c r="AF12" s="26">
        <f t="shared" si="0"/>
        <v>114</v>
      </c>
      <c r="AG12" s="26">
        <f t="shared" si="1"/>
        <v>0</v>
      </c>
      <c r="AH12" s="19"/>
      <c r="AI12" s="19"/>
      <c r="AJ12" s="19"/>
      <c r="AK12" s="19"/>
      <c r="AL12" s="19"/>
      <c r="AM12" s="19"/>
      <c r="AN12" s="19"/>
      <c r="AO12" s="19"/>
      <c r="AP12" s="19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</row>
    <row r="13" spans="1:1012" ht="14.45" x14ac:dyDescent="0.3">
      <c r="A13" s="34">
        <v>14</v>
      </c>
      <c r="B13" s="35" t="s">
        <v>183</v>
      </c>
      <c r="C13" s="45">
        <v>101655</v>
      </c>
      <c r="D13" s="20" t="s">
        <v>50</v>
      </c>
      <c r="E13" s="20"/>
      <c r="F13" s="33"/>
      <c r="G13" s="20" t="s">
        <v>64</v>
      </c>
      <c r="H13" s="30"/>
      <c r="I13" s="30"/>
      <c r="J13" s="30"/>
      <c r="K13" s="30">
        <v>-93.14</v>
      </c>
      <c r="L13" s="30">
        <v>93.14</v>
      </c>
      <c r="M13" s="30">
        <v>0</v>
      </c>
      <c r="N13" s="30">
        <f t="shared" si="2"/>
        <v>93.14</v>
      </c>
      <c r="O13" s="30"/>
      <c r="P13" s="30"/>
      <c r="Q13" s="30"/>
      <c r="R13" s="30"/>
      <c r="S13" s="30">
        <v>93.14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26">
        <f t="shared" si="0"/>
        <v>93.14</v>
      </c>
      <c r="AG13" s="26">
        <f t="shared" si="1"/>
        <v>0</v>
      </c>
      <c r="AH13" s="19"/>
      <c r="AI13" s="19"/>
      <c r="AJ13" s="19"/>
      <c r="AK13" s="19"/>
      <c r="AL13" s="19"/>
      <c r="AM13" s="19"/>
      <c r="AN13" s="19"/>
      <c r="AO13" s="19"/>
      <c r="AP13" s="19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</row>
    <row r="14" spans="1:1012" ht="14.45" x14ac:dyDescent="0.3">
      <c r="A14" s="34">
        <v>15</v>
      </c>
      <c r="B14" s="35" t="s">
        <v>183</v>
      </c>
      <c r="C14" s="45">
        <v>101656</v>
      </c>
      <c r="D14" s="20" t="s">
        <v>52</v>
      </c>
      <c r="E14" s="20"/>
      <c r="F14" s="33"/>
      <c r="G14" s="20" t="s">
        <v>53</v>
      </c>
      <c r="H14" s="30"/>
      <c r="I14" s="30"/>
      <c r="J14" s="30"/>
      <c r="K14" s="30">
        <v>-23.2</v>
      </c>
      <c r="L14" s="30">
        <v>23.2</v>
      </c>
      <c r="M14" s="30">
        <v>0</v>
      </c>
      <c r="N14" s="30">
        <f t="shared" si="2"/>
        <v>23.2</v>
      </c>
      <c r="O14" s="30"/>
      <c r="P14" s="30"/>
      <c r="Q14" s="30"/>
      <c r="R14" s="30"/>
      <c r="S14" s="30">
        <v>23.2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6">
        <f t="shared" si="0"/>
        <v>23.2</v>
      </c>
      <c r="AG14" s="26">
        <f t="shared" si="1"/>
        <v>0</v>
      </c>
      <c r="AH14" s="19"/>
      <c r="AI14" s="19"/>
      <c r="AJ14" s="19"/>
      <c r="AK14" s="19"/>
      <c r="AL14" s="19"/>
      <c r="AM14" s="19"/>
      <c r="AN14" s="19"/>
      <c r="AO14" s="19"/>
      <c r="AP14" s="19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</row>
    <row r="15" spans="1:1012" ht="14.45" x14ac:dyDescent="0.3">
      <c r="A15" s="34">
        <v>16</v>
      </c>
      <c r="B15" s="35" t="s">
        <v>183</v>
      </c>
      <c r="C15" s="45">
        <v>101657</v>
      </c>
      <c r="D15" s="20" t="s">
        <v>54</v>
      </c>
      <c r="E15" s="20"/>
      <c r="F15" s="33"/>
      <c r="G15" s="20" t="s">
        <v>65</v>
      </c>
      <c r="H15" s="30"/>
      <c r="I15" s="30"/>
      <c r="J15" s="30"/>
      <c r="K15" s="30">
        <v>-72</v>
      </c>
      <c r="L15" s="30">
        <v>72</v>
      </c>
      <c r="M15" s="30">
        <v>0</v>
      </c>
      <c r="N15" s="30">
        <f t="shared" si="2"/>
        <v>72</v>
      </c>
      <c r="O15" s="30">
        <v>72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6">
        <f t="shared" si="0"/>
        <v>72</v>
      </c>
      <c r="AG15" s="26">
        <f t="shared" si="1"/>
        <v>0</v>
      </c>
      <c r="AH15" s="19"/>
      <c r="AI15" s="19"/>
      <c r="AJ15" s="19"/>
      <c r="AK15" s="19"/>
      <c r="AL15" s="19"/>
      <c r="AM15" s="19"/>
      <c r="AN15" s="19"/>
      <c r="AO15" s="19"/>
      <c r="AP15" s="19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</row>
    <row r="16" spans="1:1012" ht="14.45" x14ac:dyDescent="0.3">
      <c r="A16" s="34">
        <v>17</v>
      </c>
      <c r="B16" s="35" t="s">
        <v>183</v>
      </c>
      <c r="C16" s="45">
        <v>101658</v>
      </c>
      <c r="D16" s="20" t="s">
        <v>66</v>
      </c>
      <c r="E16" s="20"/>
      <c r="F16" s="33" t="s">
        <v>109</v>
      </c>
      <c r="G16" s="20" t="s">
        <v>67</v>
      </c>
      <c r="H16" s="30"/>
      <c r="I16" s="30"/>
      <c r="J16" s="30"/>
      <c r="K16" s="30">
        <v>-203.8</v>
      </c>
      <c r="L16" s="30">
        <v>203.8</v>
      </c>
      <c r="M16" s="30">
        <v>4.17</v>
      </c>
      <c r="N16" s="30">
        <f t="shared" si="2"/>
        <v>199.63000000000002</v>
      </c>
      <c r="O16" s="30"/>
      <c r="P16" s="30"/>
      <c r="Q16" s="30"/>
      <c r="R16" s="30">
        <f>203.8-4.17</f>
        <v>199.63000000000002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26">
        <f t="shared" si="0"/>
        <v>199.63000000000002</v>
      </c>
      <c r="AG16" s="26">
        <f t="shared" si="1"/>
        <v>0</v>
      </c>
      <c r="AH16" s="19"/>
      <c r="AI16" s="19"/>
      <c r="AJ16" s="19"/>
      <c r="AK16" s="19"/>
      <c r="AL16" s="19"/>
      <c r="AM16" s="19"/>
      <c r="AN16" s="19"/>
      <c r="AO16" s="19"/>
      <c r="AP16" s="19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</row>
    <row r="17" spans="1:1012" ht="14.45" x14ac:dyDescent="0.3">
      <c r="A17" s="34">
        <v>18</v>
      </c>
      <c r="B17" s="35" t="s">
        <v>183</v>
      </c>
      <c r="C17" s="45">
        <v>101659</v>
      </c>
      <c r="D17" s="20" t="s">
        <v>68</v>
      </c>
      <c r="E17" s="20"/>
      <c r="F17" s="33"/>
      <c r="G17" s="20" t="s">
        <v>69</v>
      </c>
      <c r="H17" s="30"/>
      <c r="I17" s="30"/>
      <c r="J17" s="30"/>
      <c r="K17" s="30">
        <v>-135</v>
      </c>
      <c r="L17" s="30">
        <v>135</v>
      </c>
      <c r="M17" s="30">
        <v>0</v>
      </c>
      <c r="N17" s="30">
        <f t="shared" si="2"/>
        <v>135</v>
      </c>
      <c r="O17" s="30"/>
      <c r="P17" s="30">
        <v>135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26">
        <f t="shared" si="0"/>
        <v>135</v>
      </c>
      <c r="AG17" s="26">
        <f t="shared" si="1"/>
        <v>0</v>
      </c>
      <c r="AH17" s="19"/>
      <c r="AI17" s="19"/>
      <c r="AJ17" s="19"/>
      <c r="AK17" s="19"/>
      <c r="AL17" s="19"/>
      <c r="AM17" s="19"/>
      <c r="AN17" s="19"/>
      <c r="AO17" s="19"/>
      <c r="AP17" s="19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</row>
    <row r="18" spans="1:1012" ht="14.45" x14ac:dyDescent="0.3">
      <c r="A18" s="34">
        <v>19</v>
      </c>
      <c r="B18" s="35" t="s">
        <v>183</v>
      </c>
      <c r="C18" s="45">
        <v>101660</v>
      </c>
      <c r="D18" s="20" t="s">
        <v>50</v>
      </c>
      <c r="E18" s="20"/>
      <c r="F18" s="33"/>
      <c r="G18" s="20" t="s">
        <v>70</v>
      </c>
      <c r="H18" s="30"/>
      <c r="I18" s="30"/>
      <c r="J18" s="30"/>
      <c r="K18" s="30">
        <v>-33.6</v>
      </c>
      <c r="L18" s="30">
        <v>33.6</v>
      </c>
      <c r="M18" s="30">
        <v>0</v>
      </c>
      <c r="N18" s="30">
        <f t="shared" si="2"/>
        <v>33.6</v>
      </c>
      <c r="O18" s="30">
        <v>33.6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6">
        <f t="shared" si="0"/>
        <v>33.6</v>
      </c>
      <c r="AG18" s="26">
        <f t="shared" si="1"/>
        <v>0</v>
      </c>
      <c r="AH18" s="19"/>
      <c r="AI18" s="19"/>
      <c r="AJ18" s="19"/>
      <c r="AK18" s="19"/>
      <c r="AL18" s="19"/>
      <c r="AM18" s="19"/>
      <c r="AN18" s="19"/>
      <c r="AO18" s="19"/>
      <c r="AP18" s="19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</row>
    <row r="19" spans="1:1012" ht="14.45" x14ac:dyDescent="0.3">
      <c r="A19" s="34">
        <v>20</v>
      </c>
      <c r="B19" s="35" t="s">
        <v>183</v>
      </c>
      <c r="C19" s="45">
        <v>101661</v>
      </c>
      <c r="D19" s="20" t="s">
        <v>56</v>
      </c>
      <c r="E19" s="20"/>
      <c r="F19" s="33"/>
      <c r="G19" s="20" t="s">
        <v>71</v>
      </c>
      <c r="H19" s="30"/>
      <c r="I19" s="30"/>
      <c r="J19" s="30"/>
      <c r="K19" s="30">
        <v>-60.5</v>
      </c>
      <c r="L19" s="30">
        <v>60.5</v>
      </c>
      <c r="M19" s="30">
        <v>0</v>
      </c>
      <c r="N19" s="30">
        <f t="shared" si="2"/>
        <v>60.5</v>
      </c>
      <c r="O19" s="30">
        <v>44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>
        <v>16.5</v>
      </c>
      <c r="AD19" s="30"/>
      <c r="AE19" s="30"/>
      <c r="AF19" s="26">
        <f t="shared" si="0"/>
        <v>60.5</v>
      </c>
      <c r="AG19" s="26">
        <f t="shared" si="1"/>
        <v>0</v>
      </c>
      <c r="AH19" s="19"/>
      <c r="AI19" s="19"/>
      <c r="AJ19" s="19"/>
      <c r="AK19" s="19"/>
      <c r="AL19" s="19"/>
      <c r="AM19" s="19"/>
      <c r="AN19" s="19"/>
      <c r="AO19" s="19"/>
      <c r="AP19" s="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</row>
    <row r="20" spans="1:1012" ht="14.45" x14ac:dyDescent="0.3">
      <c r="A20" s="34">
        <v>21</v>
      </c>
      <c r="B20" s="35" t="s">
        <v>183</v>
      </c>
      <c r="C20" s="45">
        <v>101662</v>
      </c>
      <c r="D20" s="20" t="s">
        <v>72</v>
      </c>
      <c r="E20" s="20"/>
      <c r="F20" s="33"/>
      <c r="G20" s="20" t="s">
        <v>73</v>
      </c>
      <c r="H20" s="30"/>
      <c r="I20" s="30"/>
      <c r="J20" s="30"/>
      <c r="K20" s="30">
        <v>-95.26</v>
      </c>
      <c r="L20" s="30">
        <v>95.26</v>
      </c>
      <c r="M20" s="30">
        <v>0</v>
      </c>
      <c r="N20" s="30">
        <f t="shared" si="2"/>
        <v>95.26</v>
      </c>
      <c r="O20" s="30">
        <v>95.26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6">
        <f t="shared" si="0"/>
        <v>95.26</v>
      </c>
      <c r="AG20" s="26">
        <f t="shared" si="1"/>
        <v>0</v>
      </c>
      <c r="AH20" s="19"/>
      <c r="AI20" s="19"/>
      <c r="AJ20" s="19"/>
      <c r="AK20" s="19"/>
      <c r="AL20" s="19"/>
      <c r="AM20" s="19"/>
      <c r="AN20" s="19"/>
      <c r="AO20" s="19"/>
      <c r="AP20" s="19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</row>
    <row r="21" spans="1:1012" ht="14.45" x14ac:dyDescent="0.3">
      <c r="A21" s="34">
        <v>22</v>
      </c>
      <c r="B21" s="35" t="s">
        <v>183</v>
      </c>
      <c r="C21" s="45">
        <v>101663</v>
      </c>
      <c r="D21" s="20" t="s">
        <v>60</v>
      </c>
      <c r="E21" s="20" t="s">
        <v>110</v>
      </c>
      <c r="F21" s="33" t="s">
        <v>111</v>
      </c>
      <c r="G21" s="20" t="s">
        <v>61</v>
      </c>
      <c r="H21" s="30"/>
      <c r="I21" s="30"/>
      <c r="J21" s="30"/>
      <c r="K21" s="30">
        <v>-82.07</v>
      </c>
      <c r="L21" s="30">
        <v>82.07</v>
      </c>
      <c r="M21" s="30">
        <v>3.91</v>
      </c>
      <c r="N21" s="30">
        <f t="shared" si="2"/>
        <v>78.16</v>
      </c>
      <c r="O21" s="30"/>
      <c r="P21" s="30"/>
      <c r="Q21" s="30"/>
      <c r="R21" s="30"/>
      <c r="S21" s="30"/>
      <c r="T21" s="30">
        <v>78.16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26">
        <f t="shared" si="0"/>
        <v>78.16</v>
      </c>
      <c r="AG21" s="26">
        <f t="shared" si="1"/>
        <v>0</v>
      </c>
      <c r="AH21" s="19"/>
      <c r="AI21" s="19"/>
      <c r="AJ21" s="19"/>
      <c r="AK21" s="19"/>
      <c r="AL21" s="19"/>
      <c r="AM21" s="19"/>
      <c r="AN21" s="19"/>
      <c r="AO21" s="19"/>
      <c r="AP21" s="19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</row>
    <row r="22" spans="1:1012" ht="14.45" x14ac:dyDescent="0.3">
      <c r="A22" s="34">
        <v>23</v>
      </c>
      <c r="B22" s="35" t="s">
        <v>183</v>
      </c>
      <c r="C22" s="45">
        <v>101664</v>
      </c>
      <c r="D22" s="20" t="s">
        <v>62</v>
      </c>
      <c r="F22" s="28">
        <v>363523362</v>
      </c>
      <c r="G22" s="20" t="s">
        <v>74</v>
      </c>
      <c r="H22" s="30"/>
      <c r="I22" s="30"/>
      <c r="J22" s="30"/>
      <c r="K22" s="30">
        <v>-138</v>
      </c>
      <c r="L22" s="30">
        <v>138</v>
      </c>
      <c r="M22" s="30">
        <v>23</v>
      </c>
      <c r="N22" s="30">
        <f t="shared" si="2"/>
        <v>115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>
        <v>115</v>
      </c>
      <c r="Z22" s="30"/>
      <c r="AA22" s="30"/>
      <c r="AB22" s="30"/>
      <c r="AC22" s="30"/>
      <c r="AD22" s="30"/>
      <c r="AE22" s="30"/>
      <c r="AF22" s="26">
        <f t="shared" si="0"/>
        <v>115</v>
      </c>
      <c r="AG22" s="26">
        <f t="shared" si="1"/>
        <v>0</v>
      </c>
      <c r="AH22" s="19"/>
      <c r="AI22" s="19"/>
      <c r="AJ22" s="19"/>
      <c r="AK22" s="19"/>
      <c r="AL22" s="19"/>
      <c r="AM22" s="19"/>
      <c r="AN22" s="19"/>
      <c r="AO22" s="19"/>
      <c r="AP22" s="19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</row>
    <row r="23" spans="1:1012" ht="14.45" x14ac:dyDescent="0.3">
      <c r="A23" s="34">
        <v>24</v>
      </c>
      <c r="B23" s="35" t="s">
        <v>183</v>
      </c>
      <c r="C23" s="45">
        <v>101665</v>
      </c>
      <c r="D23" s="20" t="s">
        <v>75</v>
      </c>
      <c r="E23" s="20"/>
      <c r="F23" s="33"/>
      <c r="G23" s="20" t="s">
        <v>76</v>
      </c>
      <c r="H23" s="30"/>
      <c r="I23" s="30"/>
      <c r="J23" s="30"/>
      <c r="K23" s="30">
        <v>-495.31</v>
      </c>
      <c r="L23" s="30">
        <v>495.31</v>
      </c>
      <c r="M23" s="30">
        <v>82.55</v>
      </c>
      <c r="N23" s="30">
        <f t="shared" si="2"/>
        <v>412.76</v>
      </c>
      <c r="O23" s="30"/>
      <c r="P23" s="30"/>
      <c r="Q23" s="30">
        <v>412.76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26">
        <f t="shared" si="0"/>
        <v>412.76</v>
      </c>
      <c r="AG23" s="26">
        <f t="shared" si="1"/>
        <v>0</v>
      </c>
      <c r="AH23" s="19"/>
      <c r="AI23" s="19"/>
      <c r="AJ23" s="19"/>
      <c r="AK23" s="19"/>
      <c r="AL23" s="19"/>
      <c r="AM23" s="19"/>
      <c r="AN23" s="19"/>
      <c r="AO23" s="19"/>
      <c r="AP23" s="19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</row>
    <row r="24" spans="1:1012" ht="14.45" x14ac:dyDescent="0.3">
      <c r="A24" s="34">
        <v>25</v>
      </c>
      <c r="B24" s="35" t="s">
        <v>184</v>
      </c>
      <c r="C24" s="45">
        <v>101666</v>
      </c>
      <c r="D24" s="20" t="s">
        <v>50</v>
      </c>
      <c r="E24" s="20"/>
      <c r="F24" s="33"/>
      <c r="G24" s="20" t="s">
        <v>77</v>
      </c>
      <c r="H24" s="30"/>
      <c r="I24" s="30"/>
      <c r="J24" s="30"/>
      <c r="K24" s="30">
        <v>-93.14</v>
      </c>
      <c r="L24" s="30">
        <v>93.14</v>
      </c>
      <c r="M24" s="30">
        <v>0</v>
      </c>
      <c r="N24" s="30">
        <f t="shared" si="2"/>
        <v>93.14</v>
      </c>
      <c r="O24" s="30"/>
      <c r="P24" s="30"/>
      <c r="Q24" s="30"/>
      <c r="R24" s="30"/>
      <c r="S24" s="30">
        <v>93.14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26">
        <f t="shared" si="0"/>
        <v>93.14</v>
      </c>
      <c r="AG24" s="26">
        <f t="shared" si="1"/>
        <v>0</v>
      </c>
      <c r="AH24" s="19"/>
      <c r="AI24" s="19"/>
      <c r="AJ24" s="19"/>
      <c r="AK24" s="19"/>
      <c r="AL24" s="19"/>
      <c r="AM24" s="19"/>
      <c r="AN24" s="19"/>
      <c r="AO24" s="19"/>
      <c r="AP24" s="19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</row>
    <row r="25" spans="1:1012" ht="14.45" x14ac:dyDescent="0.3">
      <c r="A25" s="34">
        <v>26</v>
      </c>
      <c r="B25" s="35" t="s">
        <v>184</v>
      </c>
      <c r="C25" s="45">
        <v>101667</v>
      </c>
      <c r="D25" s="20" t="s">
        <v>52</v>
      </c>
      <c r="E25" s="20"/>
      <c r="F25" s="33"/>
      <c r="G25" s="20" t="s">
        <v>53</v>
      </c>
      <c r="H25" s="30"/>
      <c r="I25" s="30"/>
      <c r="J25" s="30"/>
      <c r="K25" s="30">
        <v>-23.2</v>
      </c>
      <c r="L25" s="30">
        <v>23.2</v>
      </c>
      <c r="M25" s="30">
        <v>0</v>
      </c>
      <c r="N25" s="30">
        <f t="shared" si="2"/>
        <v>23.2</v>
      </c>
      <c r="O25" s="30"/>
      <c r="P25" s="30"/>
      <c r="Q25" s="30"/>
      <c r="R25" s="30"/>
      <c r="S25" s="30">
        <v>23.2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26">
        <f t="shared" si="0"/>
        <v>23.2</v>
      </c>
      <c r="AG25" s="26">
        <f t="shared" si="1"/>
        <v>0</v>
      </c>
      <c r="AH25" s="19"/>
      <c r="AI25" s="19"/>
      <c r="AJ25" s="19"/>
      <c r="AK25" s="19"/>
      <c r="AL25" s="19"/>
      <c r="AM25" s="19"/>
      <c r="AN25" s="19"/>
      <c r="AO25" s="19"/>
      <c r="AP25" s="19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</row>
    <row r="26" spans="1:1012" ht="14.45" x14ac:dyDescent="0.3">
      <c r="A26" s="34">
        <v>27</v>
      </c>
      <c r="B26" s="35" t="s">
        <v>184</v>
      </c>
      <c r="C26" s="45">
        <v>101668</v>
      </c>
      <c r="D26" s="20" t="s">
        <v>78</v>
      </c>
      <c r="E26" s="20"/>
      <c r="F26" s="33"/>
      <c r="G26" s="20" t="s">
        <v>79</v>
      </c>
      <c r="H26" s="30"/>
      <c r="I26" s="30"/>
      <c r="J26" s="30"/>
      <c r="K26" s="30">
        <v>-15</v>
      </c>
      <c r="L26" s="30">
        <v>15</v>
      </c>
      <c r="M26" s="30">
        <v>0</v>
      </c>
      <c r="N26" s="30">
        <f t="shared" si="2"/>
        <v>15</v>
      </c>
      <c r="O26" s="30">
        <v>15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26">
        <f t="shared" si="0"/>
        <v>15</v>
      </c>
      <c r="AG26" s="26">
        <f t="shared" si="1"/>
        <v>0</v>
      </c>
      <c r="AH26" s="19"/>
      <c r="AI26" s="19"/>
      <c r="AJ26" s="19"/>
      <c r="AK26" s="19"/>
      <c r="AL26" s="19"/>
      <c r="AM26" s="19"/>
      <c r="AN26" s="19"/>
      <c r="AO26" s="19"/>
      <c r="AP26" s="19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</row>
    <row r="27" spans="1:1012" ht="14.45" x14ac:dyDescent="0.3">
      <c r="A27" s="34">
        <v>28</v>
      </c>
      <c r="B27" s="35" t="s">
        <v>184</v>
      </c>
      <c r="C27" s="65">
        <v>101669</v>
      </c>
      <c r="D27" s="20" t="s">
        <v>54</v>
      </c>
      <c r="E27" s="20" t="s">
        <v>175</v>
      </c>
      <c r="F27" s="33"/>
      <c r="G27" s="20" t="s">
        <v>80</v>
      </c>
      <c r="H27" s="30"/>
      <c r="I27" s="30"/>
      <c r="J27" s="30"/>
      <c r="K27" s="30">
        <v>-12</v>
      </c>
      <c r="L27" s="30">
        <v>12</v>
      </c>
      <c r="M27" s="30">
        <v>0</v>
      </c>
      <c r="N27" s="30">
        <f t="shared" si="2"/>
        <v>12</v>
      </c>
      <c r="O27" s="30">
        <v>12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6">
        <f t="shared" si="0"/>
        <v>12</v>
      </c>
      <c r="AG27" s="26">
        <f t="shared" si="1"/>
        <v>0</v>
      </c>
      <c r="AH27" s="19"/>
      <c r="AI27" s="19"/>
      <c r="AJ27" s="19"/>
      <c r="AK27" s="19"/>
      <c r="AL27" s="19"/>
      <c r="AM27" s="19"/>
      <c r="AN27" s="19"/>
      <c r="AO27" s="19"/>
      <c r="AP27" s="19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</row>
    <row r="28" spans="1:1012" ht="14.45" x14ac:dyDescent="0.3">
      <c r="A28" s="34">
        <v>29</v>
      </c>
      <c r="B28" s="35" t="s">
        <v>184</v>
      </c>
      <c r="C28" s="45">
        <v>101670</v>
      </c>
      <c r="D28" s="20" t="s">
        <v>81</v>
      </c>
      <c r="E28" s="20"/>
      <c r="F28" s="33"/>
      <c r="G28" s="20" t="s">
        <v>82</v>
      </c>
      <c r="H28" s="30"/>
      <c r="I28" s="30"/>
      <c r="J28" s="30"/>
      <c r="K28" s="30">
        <v>-348.67</v>
      </c>
      <c r="L28" s="30">
        <v>348.67</v>
      </c>
      <c r="M28" s="30">
        <v>0</v>
      </c>
      <c r="N28" s="30">
        <f t="shared" si="2"/>
        <v>348.67</v>
      </c>
      <c r="O28" s="30">
        <v>348.67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26">
        <f t="shared" si="0"/>
        <v>348.67</v>
      </c>
      <c r="AG28" s="26">
        <f t="shared" si="1"/>
        <v>0</v>
      </c>
      <c r="AH28" s="19"/>
      <c r="AI28" s="19"/>
      <c r="AJ28" s="19"/>
      <c r="AK28" s="19"/>
      <c r="AL28" s="19"/>
      <c r="AM28" s="19"/>
      <c r="AN28" s="19"/>
      <c r="AO28" s="19"/>
      <c r="AP28" s="19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</row>
    <row r="29" spans="1:1012" ht="14.45" x14ac:dyDescent="0.3">
      <c r="A29" s="34">
        <v>30</v>
      </c>
      <c r="B29" s="35" t="s">
        <v>184</v>
      </c>
      <c r="C29" s="45">
        <v>101671</v>
      </c>
      <c r="D29" s="20" t="s">
        <v>83</v>
      </c>
      <c r="E29" s="20"/>
      <c r="F29" s="33"/>
      <c r="G29" s="20" t="s">
        <v>84</v>
      </c>
      <c r="H29" s="30"/>
      <c r="I29" s="30"/>
      <c r="J29" s="30"/>
      <c r="K29" s="30">
        <v>-50</v>
      </c>
      <c r="L29" s="30">
        <v>50</v>
      </c>
      <c r="M29" s="30">
        <v>0</v>
      </c>
      <c r="N29" s="30">
        <f t="shared" si="2"/>
        <v>50</v>
      </c>
      <c r="O29" s="30">
        <v>50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26">
        <f t="shared" si="0"/>
        <v>50</v>
      </c>
      <c r="AG29" s="26">
        <f t="shared" si="1"/>
        <v>0</v>
      </c>
      <c r="AH29" s="19"/>
      <c r="AI29" s="19"/>
      <c r="AJ29" s="19"/>
      <c r="AK29" s="19"/>
      <c r="AL29" s="19"/>
      <c r="AM29" s="19"/>
      <c r="AN29" s="19"/>
      <c r="AO29" s="19"/>
      <c r="AP29" s="1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</row>
    <row r="30" spans="1:1012" ht="14.45" x14ac:dyDescent="0.3">
      <c r="A30" s="34">
        <v>31</v>
      </c>
      <c r="B30" s="35" t="s">
        <v>184</v>
      </c>
      <c r="C30" s="45">
        <v>101672</v>
      </c>
      <c r="D30" s="20" t="s">
        <v>66</v>
      </c>
      <c r="E30" s="20"/>
      <c r="F30" s="33" t="s">
        <v>109</v>
      </c>
      <c r="G30" s="20" t="s">
        <v>67</v>
      </c>
      <c r="H30" s="30"/>
      <c r="I30" s="30"/>
      <c r="J30" s="30"/>
      <c r="K30" s="30">
        <v>-253.71</v>
      </c>
      <c r="L30" s="30">
        <v>253.71</v>
      </c>
      <c r="M30" s="30">
        <v>6.66</v>
      </c>
      <c r="N30" s="30">
        <f t="shared" si="2"/>
        <v>247.05</v>
      </c>
      <c r="O30" s="30"/>
      <c r="P30" s="30"/>
      <c r="Q30" s="30"/>
      <c r="R30" s="30">
        <v>247.05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26">
        <f t="shared" si="0"/>
        <v>247.05</v>
      </c>
      <c r="AG30" s="26">
        <f t="shared" si="1"/>
        <v>0</v>
      </c>
      <c r="AH30" s="19"/>
      <c r="AI30" s="19"/>
      <c r="AJ30" s="19"/>
      <c r="AK30" s="19"/>
      <c r="AL30" s="19"/>
      <c r="AM30" s="19"/>
      <c r="AN30" s="19"/>
      <c r="AO30" s="19"/>
      <c r="AP30" s="19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</row>
    <row r="31" spans="1:1012" ht="14.45" x14ac:dyDescent="0.3">
      <c r="A31" s="34">
        <v>32</v>
      </c>
      <c r="B31" s="35" t="s">
        <v>185</v>
      </c>
      <c r="C31" s="45">
        <v>101673</v>
      </c>
      <c r="D31" s="20" t="s">
        <v>50</v>
      </c>
      <c r="E31" s="20"/>
      <c r="F31" s="33"/>
      <c r="G31" s="20" t="s">
        <v>85</v>
      </c>
      <c r="H31" s="30"/>
      <c r="I31" s="30"/>
      <c r="J31" s="30"/>
      <c r="K31" s="30">
        <v>-279.22000000000003</v>
      </c>
      <c r="L31" s="30">
        <v>279.22000000000003</v>
      </c>
      <c r="M31" s="30">
        <v>0</v>
      </c>
      <c r="N31" s="30">
        <f t="shared" si="2"/>
        <v>279.22000000000003</v>
      </c>
      <c r="O31" s="30"/>
      <c r="P31" s="30"/>
      <c r="Q31" s="30"/>
      <c r="R31" s="30"/>
      <c r="S31" s="30">
        <v>279.22000000000003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26">
        <f t="shared" si="0"/>
        <v>279.22000000000003</v>
      </c>
      <c r="AG31" s="26">
        <f t="shared" si="1"/>
        <v>0</v>
      </c>
      <c r="AH31" s="19"/>
      <c r="AI31" s="19"/>
      <c r="AJ31" s="19"/>
      <c r="AK31" s="19"/>
      <c r="AL31" s="19"/>
      <c r="AM31" s="19"/>
      <c r="AN31" s="19"/>
      <c r="AO31" s="19"/>
      <c r="AP31" s="19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</row>
    <row r="32" spans="1:1012" ht="14.45" x14ac:dyDescent="0.3">
      <c r="A32" s="34">
        <v>33</v>
      </c>
      <c r="B32" s="35" t="s">
        <v>185</v>
      </c>
      <c r="C32" s="45">
        <v>101674</v>
      </c>
      <c r="D32" s="20" t="s">
        <v>52</v>
      </c>
      <c r="E32" s="20"/>
      <c r="F32" s="33"/>
      <c r="G32" s="20" t="s">
        <v>53</v>
      </c>
      <c r="H32" s="30"/>
      <c r="I32" s="30"/>
      <c r="J32" s="30"/>
      <c r="K32" s="30">
        <v>-69.8</v>
      </c>
      <c r="L32" s="30">
        <v>69.8</v>
      </c>
      <c r="M32" s="30">
        <v>0</v>
      </c>
      <c r="N32" s="30">
        <f t="shared" si="2"/>
        <v>69.8</v>
      </c>
      <c r="O32" s="30"/>
      <c r="P32" s="30"/>
      <c r="Q32" s="30"/>
      <c r="R32" s="30"/>
      <c r="S32" s="30">
        <v>69.8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6">
        <f t="shared" si="0"/>
        <v>69.8</v>
      </c>
      <c r="AG32" s="26">
        <f t="shared" si="1"/>
        <v>0</v>
      </c>
      <c r="AH32" s="19"/>
      <c r="AI32" s="19"/>
      <c r="AJ32" s="19"/>
      <c r="AK32" s="19"/>
      <c r="AL32" s="19"/>
      <c r="AM32" s="19"/>
      <c r="AN32" s="19"/>
      <c r="AO32" s="19"/>
      <c r="AP32" s="19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</row>
    <row r="33" spans="1:1012" ht="14.45" x14ac:dyDescent="0.3">
      <c r="A33" s="34">
        <v>34</v>
      </c>
      <c r="B33" s="35" t="s">
        <v>185</v>
      </c>
      <c r="C33" s="45">
        <v>101675</v>
      </c>
      <c r="D33" s="20" t="s">
        <v>78</v>
      </c>
      <c r="E33" s="20"/>
      <c r="F33" s="33"/>
      <c r="G33" s="20" t="s">
        <v>86</v>
      </c>
      <c r="H33" s="30"/>
      <c r="I33" s="30"/>
      <c r="J33" s="30"/>
      <c r="K33" s="30">
        <v>-30</v>
      </c>
      <c r="L33" s="30">
        <v>30</v>
      </c>
      <c r="M33" s="30">
        <v>0</v>
      </c>
      <c r="N33" s="30">
        <f t="shared" si="2"/>
        <v>30</v>
      </c>
      <c r="O33" s="30">
        <v>30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6">
        <f t="shared" si="0"/>
        <v>30</v>
      </c>
      <c r="AG33" s="26">
        <f t="shared" si="1"/>
        <v>0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</row>
    <row r="34" spans="1:1012" ht="14.45" x14ac:dyDescent="0.3">
      <c r="A34" s="34">
        <v>35</v>
      </c>
      <c r="B34" s="35" t="s">
        <v>185</v>
      </c>
      <c r="C34" s="45">
        <v>101677</v>
      </c>
      <c r="D34" s="20" t="s">
        <v>87</v>
      </c>
      <c r="E34" s="20"/>
      <c r="F34" s="33" t="s">
        <v>112</v>
      </c>
      <c r="G34" s="20" t="s">
        <v>88</v>
      </c>
      <c r="H34" s="30"/>
      <c r="I34" s="30"/>
      <c r="J34" s="30"/>
      <c r="K34" s="30">
        <v>-142.1</v>
      </c>
      <c r="L34" s="30">
        <v>142.1</v>
      </c>
      <c r="M34" s="30">
        <v>3.33</v>
      </c>
      <c r="N34" s="30">
        <f t="shared" si="2"/>
        <v>138.76999999999998</v>
      </c>
      <c r="O34" s="30"/>
      <c r="P34" s="30"/>
      <c r="Q34" s="30"/>
      <c r="R34" s="30">
        <v>138.77000000000001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6">
        <f t="shared" si="0"/>
        <v>138.77000000000001</v>
      </c>
      <c r="AG34" s="26">
        <f t="shared" si="1"/>
        <v>0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</row>
    <row r="35" spans="1:1012" ht="14.45" x14ac:dyDescent="0.3">
      <c r="A35" s="34">
        <v>36</v>
      </c>
      <c r="B35" s="35" t="s">
        <v>185</v>
      </c>
      <c r="C35" s="45">
        <v>101678</v>
      </c>
      <c r="D35" s="20" t="s">
        <v>60</v>
      </c>
      <c r="E35" s="20" t="s">
        <v>128</v>
      </c>
      <c r="F35" s="33" t="s">
        <v>111</v>
      </c>
      <c r="G35" s="20" t="s">
        <v>61</v>
      </c>
      <c r="H35" s="30"/>
      <c r="I35" s="30"/>
      <c r="J35" s="30"/>
      <c r="K35" s="30">
        <v>-165.33</v>
      </c>
      <c r="L35" s="30">
        <v>165.33</v>
      </c>
      <c r="M35" s="30">
        <v>7.87</v>
      </c>
      <c r="N35" s="30">
        <f t="shared" ref="N35" si="3">L35-M35</f>
        <v>157.46</v>
      </c>
      <c r="O35" s="30"/>
      <c r="P35" s="30"/>
      <c r="Q35" s="30"/>
      <c r="R35" s="30"/>
      <c r="S35" s="30"/>
      <c r="T35" s="30">
        <v>157.46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26">
        <f t="shared" si="0"/>
        <v>157.46</v>
      </c>
      <c r="AG35" s="26">
        <f t="shared" si="1"/>
        <v>0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</row>
    <row r="36" spans="1:1012" ht="14.45" x14ac:dyDescent="0.3">
      <c r="A36" s="34">
        <v>37</v>
      </c>
      <c r="B36" s="35" t="s">
        <v>185</v>
      </c>
      <c r="C36" s="45">
        <v>101679</v>
      </c>
      <c r="D36" s="20" t="s">
        <v>50</v>
      </c>
      <c r="E36" s="20"/>
      <c r="F36" s="33"/>
      <c r="G36" s="20" t="s">
        <v>89</v>
      </c>
      <c r="H36" s="30"/>
      <c r="I36" s="30"/>
      <c r="J36" s="30"/>
      <c r="K36" s="30">
        <v>-31.72</v>
      </c>
      <c r="L36" s="30">
        <v>31.72</v>
      </c>
      <c r="M36" s="30">
        <v>0</v>
      </c>
      <c r="N36" s="30">
        <f>L36-M131</f>
        <v>31.72</v>
      </c>
      <c r="O36" s="30">
        <v>31.72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26">
        <f t="shared" si="0"/>
        <v>31.72</v>
      </c>
      <c r="AG36" s="26">
        <f t="shared" si="1"/>
        <v>0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</row>
    <row r="37" spans="1:1012" ht="14.45" x14ac:dyDescent="0.3">
      <c r="A37" s="34">
        <v>38</v>
      </c>
      <c r="B37" s="35" t="s">
        <v>185</v>
      </c>
      <c r="C37" s="45">
        <v>101680</v>
      </c>
      <c r="D37" s="20" t="s">
        <v>90</v>
      </c>
      <c r="E37" s="20"/>
      <c r="F37" s="33"/>
      <c r="G37" s="20" t="s">
        <v>91</v>
      </c>
      <c r="H37" s="30"/>
      <c r="I37" s="30"/>
      <c r="J37" s="30"/>
      <c r="K37" s="30">
        <v>-22.98</v>
      </c>
      <c r="L37" s="30">
        <v>22.98</v>
      </c>
      <c r="M37" s="30">
        <v>0</v>
      </c>
      <c r="N37" s="30">
        <f t="shared" ref="N37:N38" si="4">L37-M37</f>
        <v>22.98</v>
      </c>
      <c r="O37" s="30">
        <v>22.98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6">
        <f t="shared" si="0"/>
        <v>22.98</v>
      </c>
      <c r="AG37" s="26">
        <f t="shared" si="1"/>
        <v>0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</row>
    <row r="38" spans="1:1012" ht="14.45" x14ac:dyDescent="0.3">
      <c r="A38" s="34">
        <v>39</v>
      </c>
      <c r="B38" s="35" t="s">
        <v>186</v>
      </c>
      <c r="C38" s="45">
        <v>101681</v>
      </c>
      <c r="D38" s="20" t="s">
        <v>56</v>
      </c>
      <c r="E38" s="20"/>
      <c r="F38" s="33"/>
      <c r="G38" s="20" t="s">
        <v>92</v>
      </c>
      <c r="H38" s="30"/>
      <c r="I38" s="30"/>
      <c r="J38" s="30"/>
      <c r="K38" s="30">
        <v>-44</v>
      </c>
      <c r="L38" s="30">
        <v>44</v>
      </c>
      <c r="M38" s="30">
        <v>0</v>
      </c>
      <c r="N38" s="30">
        <f t="shared" si="4"/>
        <v>44</v>
      </c>
      <c r="O38" s="30">
        <v>44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6">
        <f t="shared" ref="AF38:AF69" si="5">SUM(O38:AE38)</f>
        <v>44</v>
      </c>
      <c r="AG38" s="26">
        <f t="shared" ref="AG38:AG69" si="6">AF38-N38</f>
        <v>0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</row>
    <row r="39" spans="1:1012" ht="14.45" x14ac:dyDescent="0.3">
      <c r="A39" s="34">
        <v>40</v>
      </c>
      <c r="B39" s="63" t="s">
        <v>186</v>
      </c>
      <c r="C39" s="65">
        <v>101682</v>
      </c>
      <c r="D39" s="64" t="s">
        <v>60</v>
      </c>
      <c r="E39" s="20"/>
      <c r="F39" s="33" t="s">
        <v>111</v>
      </c>
      <c r="G39" s="20" t="s">
        <v>61</v>
      </c>
      <c r="H39" s="30"/>
      <c r="I39" s="30"/>
      <c r="J39" s="30"/>
      <c r="K39" s="30">
        <v>-165.33</v>
      </c>
      <c r="L39" s="30">
        <v>165.33</v>
      </c>
      <c r="M39" s="30">
        <v>7.87</v>
      </c>
      <c r="N39" s="30">
        <f>L39-M39</f>
        <v>157.46</v>
      </c>
      <c r="O39" s="30"/>
      <c r="P39" s="30"/>
      <c r="Q39" s="30"/>
      <c r="R39" s="30"/>
      <c r="S39" s="30"/>
      <c r="T39" s="30">
        <f>165.33-7.87</f>
        <v>157.46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6">
        <f t="shared" si="5"/>
        <v>157.46</v>
      </c>
      <c r="AG39" s="26">
        <f t="shared" si="6"/>
        <v>0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</row>
    <row r="40" spans="1:1012" ht="14.45" x14ac:dyDescent="0.3">
      <c r="A40" s="34">
        <v>41</v>
      </c>
      <c r="B40" s="35" t="s">
        <v>186</v>
      </c>
      <c r="C40" s="45">
        <v>101683</v>
      </c>
      <c r="D40" s="20" t="s">
        <v>87</v>
      </c>
      <c r="E40" s="20"/>
      <c r="F40" s="33" t="s">
        <v>112</v>
      </c>
      <c r="G40" s="20" t="s">
        <v>93</v>
      </c>
      <c r="H40" s="30"/>
      <c r="I40" s="30"/>
      <c r="J40" s="30"/>
      <c r="K40" s="30">
        <v>-238.05</v>
      </c>
      <c r="L40" s="30">
        <v>238.05</v>
      </c>
      <c r="M40" s="30">
        <v>3.33</v>
      </c>
      <c r="N40" s="30">
        <f t="shared" ref="N40:N41" si="7">L40-M40</f>
        <v>234.72</v>
      </c>
      <c r="O40" s="30"/>
      <c r="P40" s="30"/>
      <c r="Q40" s="30"/>
      <c r="R40" s="30">
        <v>234.72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6">
        <f t="shared" si="5"/>
        <v>234.72</v>
      </c>
      <c r="AG40" s="26">
        <f t="shared" si="6"/>
        <v>0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</row>
    <row r="41" spans="1:1012" ht="14.45" x14ac:dyDescent="0.3">
      <c r="A41" s="34">
        <v>42</v>
      </c>
      <c r="B41" s="63" t="s">
        <v>186</v>
      </c>
      <c r="C41" s="65">
        <v>101684</v>
      </c>
      <c r="D41" s="20" t="s">
        <v>94</v>
      </c>
      <c r="E41" s="20" t="s">
        <v>175</v>
      </c>
      <c r="F41" s="33"/>
      <c r="G41" s="20" t="s">
        <v>95</v>
      </c>
      <c r="H41" s="30"/>
      <c r="I41" s="30"/>
      <c r="J41" s="30"/>
      <c r="K41" s="30">
        <v>-36</v>
      </c>
      <c r="L41" s="30">
        <v>36</v>
      </c>
      <c r="M41" s="30">
        <v>0</v>
      </c>
      <c r="N41" s="30">
        <f t="shared" si="7"/>
        <v>36</v>
      </c>
      <c r="O41" s="30">
        <v>36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6">
        <f t="shared" si="5"/>
        <v>36</v>
      </c>
      <c r="AG41" s="26">
        <f t="shared" si="6"/>
        <v>0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</row>
    <row r="42" spans="1:1012" ht="14.45" x14ac:dyDescent="0.3">
      <c r="A42" s="34">
        <v>43</v>
      </c>
      <c r="B42" s="35" t="s">
        <v>186</v>
      </c>
      <c r="C42" s="45">
        <v>101685</v>
      </c>
      <c r="D42" s="20" t="s">
        <v>78</v>
      </c>
      <c r="E42" s="20">
        <v>12176</v>
      </c>
      <c r="F42" s="33"/>
      <c r="G42" s="20" t="s">
        <v>96</v>
      </c>
      <c r="H42" s="30"/>
      <c r="I42" s="30"/>
      <c r="J42" s="30"/>
      <c r="K42" s="30">
        <v>-15</v>
      </c>
      <c r="L42" s="30">
        <v>15</v>
      </c>
      <c r="M42" s="30">
        <v>0</v>
      </c>
      <c r="N42" s="30">
        <f>L42-M137</f>
        <v>15</v>
      </c>
      <c r="O42" s="30">
        <v>15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6">
        <f t="shared" si="5"/>
        <v>15</v>
      </c>
      <c r="AG42" s="26">
        <f t="shared" si="6"/>
        <v>0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</row>
    <row r="43" spans="1:1012" ht="14.45" x14ac:dyDescent="0.3">
      <c r="A43" s="34">
        <v>44</v>
      </c>
      <c r="B43" s="63" t="s">
        <v>186</v>
      </c>
      <c r="C43" s="45">
        <v>101686</v>
      </c>
      <c r="D43" s="20" t="s">
        <v>97</v>
      </c>
      <c r="E43" s="20"/>
      <c r="F43" s="33"/>
      <c r="G43" s="20" t="s">
        <v>98</v>
      </c>
      <c r="H43" s="30"/>
      <c r="I43" s="30"/>
      <c r="J43" s="30"/>
      <c r="K43" s="30">
        <v>-5460</v>
      </c>
      <c r="L43" s="30">
        <v>5460</v>
      </c>
      <c r="M43" s="30">
        <v>910</v>
      </c>
      <c r="N43" s="30">
        <f t="shared" ref="N43:N44" si="8">L43-M43</f>
        <v>4550</v>
      </c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>
        <v>4550</v>
      </c>
      <c r="AE43" s="30"/>
      <c r="AF43" s="26">
        <f t="shared" si="5"/>
        <v>4550</v>
      </c>
      <c r="AG43" s="26">
        <f t="shared" si="6"/>
        <v>0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</row>
    <row r="44" spans="1:1012" ht="14.45" x14ac:dyDescent="0.3">
      <c r="A44" s="34">
        <v>45</v>
      </c>
      <c r="B44" s="35" t="s">
        <v>187</v>
      </c>
      <c r="C44" s="45">
        <v>101687</v>
      </c>
      <c r="D44" s="20" t="s">
        <v>56</v>
      </c>
      <c r="E44" s="20"/>
      <c r="F44" s="33"/>
      <c r="G44" s="20" t="s">
        <v>99</v>
      </c>
      <c r="H44" s="30"/>
      <c r="I44" s="30"/>
      <c r="J44" s="30"/>
      <c r="K44" s="30">
        <v>-580.84</v>
      </c>
      <c r="L44" s="30">
        <v>580.84</v>
      </c>
      <c r="M44" s="30">
        <v>0</v>
      </c>
      <c r="N44" s="30">
        <f t="shared" si="8"/>
        <v>580.84</v>
      </c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>
        <v>580.84</v>
      </c>
      <c r="AA44" s="30"/>
      <c r="AB44" s="30"/>
      <c r="AC44" s="30"/>
      <c r="AD44" s="30"/>
      <c r="AE44" s="30"/>
      <c r="AF44" s="26">
        <f t="shared" si="5"/>
        <v>580.84</v>
      </c>
      <c r="AG44" s="26">
        <f t="shared" si="6"/>
        <v>0</v>
      </c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</row>
    <row r="45" spans="1:1012" ht="14.45" x14ac:dyDescent="0.3">
      <c r="A45" s="34">
        <v>46</v>
      </c>
      <c r="B45" s="35" t="s">
        <v>187</v>
      </c>
      <c r="C45" s="45">
        <v>101688</v>
      </c>
      <c r="D45" s="20" t="s">
        <v>29</v>
      </c>
      <c r="E45" s="20"/>
      <c r="F45" s="33"/>
      <c r="G45" s="20" t="s">
        <v>100</v>
      </c>
      <c r="H45" s="30"/>
      <c r="I45" s="30"/>
      <c r="J45" s="30"/>
      <c r="K45" s="30">
        <v>-120.36</v>
      </c>
      <c r="L45" s="30">
        <v>120.36</v>
      </c>
      <c r="M45" s="30">
        <v>0</v>
      </c>
      <c r="N45" s="30">
        <f>L45-M140</f>
        <v>120.36</v>
      </c>
      <c r="O45" s="30"/>
      <c r="P45" s="30"/>
      <c r="Q45" s="30"/>
      <c r="R45" s="30"/>
      <c r="S45" s="30">
        <v>120.36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6">
        <f t="shared" si="5"/>
        <v>120.36</v>
      </c>
      <c r="AG45" s="26">
        <f t="shared" si="6"/>
        <v>0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</row>
    <row r="46" spans="1:1012" x14ac:dyDescent="0.25">
      <c r="A46" s="34">
        <v>47</v>
      </c>
      <c r="B46" s="35" t="s">
        <v>187</v>
      </c>
      <c r="C46" s="45">
        <v>101689</v>
      </c>
      <c r="D46" s="20" t="s">
        <v>30</v>
      </c>
      <c r="E46" s="20"/>
      <c r="F46" s="33"/>
      <c r="G46" s="20" t="s">
        <v>101</v>
      </c>
      <c r="H46" s="30"/>
      <c r="I46" s="30"/>
      <c r="J46" s="30"/>
      <c r="K46" s="30">
        <v>-30</v>
      </c>
      <c r="L46" s="30">
        <v>30</v>
      </c>
      <c r="M46" s="30">
        <v>0</v>
      </c>
      <c r="N46" s="30">
        <f t="shared" ref="N46:N47" si="9">L46-M46</f>
        <v>30</v>
      </c>
      <c r="O46" s="30"/>
      <c r="P46" s="30"/>
      <c r="Q46" s="30"/>
      <c r="R46" s="30"/>
      <c r="S46" s="30">
        <v>30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26">
        <f t="shared" si="5"/>
        <v>30</v>
      </c>
      <c r="AG46" s="26">
        <f t="shared" si="6"/>
        <v>0</v>
      </c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</row>
    <row r="47" spans="1:1012" x14ac:dyDescent="0.25">
      <c r="A47" s="34">
        <v>48</v>
      </c>
      <c r="B47" s="35"/>
      <c r="C47" s="45">
        <v>101690</v>
      </c>
      <c r="D47" s="20" t="s">
        <v>78</v>
      </c>
      <c r="E47" s="20">
        <v>12234</v>
      </c>
      <c r="F47" s="33"/>
      <c r="G47" s="20" t="s">
        <v>113</v>
      </c>
      <c r="H47" s="30"/>
      <c r="I47" s="30"/>
      <c r="J47" s="30"/>
      <c r="K47" s="30">
        <v>-15</v>
      </c>
      <c r="L47" s="30">
        <v>15</v>
      </c>
      <c r="M47" s="31">
        <v>0</v>
      </c>
      <c r="N47" s="30">
        <f t="shared" si="9"/>
        <v>15</v>
      </c>
      <c r="O47" s="30">
        <v>15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1"/>
      <c r="AF47" s="26">
        <f t="shared" si="5"/>
        <v>15</v>
      </c>
      <c r="AG47" s="26">
        <f t="shared" si="6"/>
        <v>0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</row>
    <row r="48" spans="1:1012" x14ac:dyDescent="0.25">
      <c r="A48" s="34">
        <v>49</v>
      </c>
      <c r="B48" s="35"/>
      <c r="C48" s="45">
        <v>101691</v>
      </c>
      <c r="D48" s="20" t="s">
        <v>102</v>
      </c>
      <c r="E48" s="20">
        <v>30111602</v>
      </c>
      <c r="F48" s="33" t="s">
        <v>114</v>
      </c>
      <c r="G48" s="20" t="s">
        <v>115</v>
      </c>
      <c r="H48" s="30"/>
      <c r="I48" s="30"/>
      <c r="J48" s="30"/>
      <c r="K48" s="30">
        <v>-90</v>
      </c>
      <c r="L48" s="30">
        <v>90</v>
      </c>
      <c r="M48" s="31">
        <v>15</v>
      </c>
      <c r="N48" s="30">
        <f>L48-M48</f>
        <v>75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1">
        <v>75</v>
      </c>
      <c r="AF48" s="26">
        <f t="shared" si="5"/>
        <v>75</v>
      </c>
      <c r="AG48" s="26">
        <f t="shared" si="6"/>
        <v>0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</row>
    <row r="49" spans="1:1012" x14ac:dyDescent="0.25">
      <c r="A49" s="34">
        <v>50</v>
      </c>
      <c r="B49" s="30"/>
      <c r="C49" s="32">
        <v>101692</v>
      </c>
      <c r="D49" s="30" t="s">
        <v>116</v>
      </c>
      <c r="E49" s="30">
        <v>736153</v>
      </c>
      <c r="F49" s="33" t="s">
        <v>117</v>
      </c>
      <c r="G49" s="30" t="s">
        <v>118</v>
      </c>
      <c r="H49" s="30"/>
      <c r="I49" s="30"/>
      <c r="J49" s="30"/>
      <c r="K49" s="30">
        <v>-54</v>
      </c>
      <c r="L49" s="30">
        <v>54</v>
      </c>
      <c r="M49" s="30">
        <v>9</v>
      </c>
      <c r="N49" s="30">
        <f t="shared" ref="N49:N65" si="10">L49-M49</f>
        <v>45</v>
      </c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45</v>
      </c>
      <c r="AC49" s="30"/>
      <c r="AD49" s="30"/>
      <c r="AE49" s="30"/>
      <c r="AF49" s="26">
        <f t="shared" si="5"/>
        <v>45</v>
      </c>
      <c r="AG49" s="26">
        <f t="shared" si="6"/>
        <v>0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</row>
    <row r="50" spans="1:1012" ht="15.75" x14ac:dyDescent="0.25">
      <c r="A50" s="34">
        <v>51</v>
      </c>
      <c r="B50" s="35" t="s">
        <v>188</v>
      </c>
      <c r="C50" s="62"/>
      <c r="D50" s="40" t="s">
        <v>119</v>
      </c>
      <c r="E50" s="38"/>
      <c r="F50" s="38"/>
      <c r="G50" s="38"/>
      <c r="H50" s="38">
        <v>4328.5</v>
      </c>
      <c r="I50" s="38"/>
      <c r="J50" s="38">
        <v>550</v>
      </c>
      <c r="K50" s="38">
        <v>4878.5</v>
      </c>
      <c r="L50" s="38"/>
      <c r="M50" s="38"/>
      <c r="N50" s="38"/>
      <c r="O50" s="38"/>
      <c r="P50" s="38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6">
        <f t="shared" si="5"/>
        <v>0</v>
      </c>
      <c r="AG50" s="26">
        <f t="shared" si="6"/>
        <v>0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</row>
    <row r="51" spans="1:1012" ht="15.75" x14ac:dyDescent="0.25">
      <c r="A51" s="34">
        <v>52</v>
      </c>
      <c r="B51" s="35" t="s">
        <v>189</v>
      </c>
      <c r="C51" s="62"/>
      <c r="D51" s="41" t="s">
        <v>13</v>
      </c>
      <c r="E51" s="38"/>
      <c r="F51" s="38"/>
      <c r="G51" s="38"/>
      <c r="H51" s="38"/>
      <c r="I51" s="38">
        <v>2</v>
      </c>
      <c r="J51" s="38"/>
      <c r="K51" s="38">
        <v>2</v>
      </c>
      <c r="L51" s="38"/>
      <c r="M51" s="38"/>
      <c r="N51" s="38"/>
      <c r="O51" s="38"/>
      <c r="P51" s="38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6">
        <f t="shared" si="5"/>
        <v>0</v>
      </c>
      <c r="AG51" s="26">
        <f t="shared" si="6"/>
        <v>0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</row>
    <row r="52" spans="1:1012" ht="15.75" x14ac:dyDescent="0.25">
      <c r="A52" s="34">
        <v>53</v>
      </c>
      <c r="B52" s="35" t="s">
        <v>190</v>
      </c>
      <c r="C52" s="62"/>
      <c r="D52" s="41" t="s">
        <v>120</v>
      </c>
      <c r="E52" s="38"/>
      <c r="F52" s="38"/>
      <c r="G52" s="38"/>
      <c r="H52" s="38"/>
      <c r="I52" s="38"/>
      <c r="J52" s="38">
        <v>152.56</v>
      </c>
      <c r="K52" s="38">
        <v>152.56</v>
      </c>
      <c r="L52" s="38"/>
      <c r="M52" s="38"/>
      <c r="N52" s="38"/>
      <c r="O52" s="38"/>
      <c r="P52" s="38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6">
        <f t="shared" si="5"/>
        <v>0</v>
      </c>
      <c r="AG52" s="26">
        <f t="shared" si="6"/>
        <v>0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</row>
    <row r="53" spans="1:1012" ht="15.75" x14ac:dyDescent="0.25">
      <c r="A53" s="34">
        <v>54</v>
      </c>
      <c r="B53" s="43" t="s">
        <v>191</v>
      </c>
      <c r="C53" s="61">
        <v>101693</v>
      </c>
      <c r="D53" s="38" t="s">
        <v>132</v>
      </c>
      <c r="E53" s="38" t="s">
        <v>121</v>
      </c>
      <c r="F53" s="38">
        <v>768362492</v>
      </c>
      <c r="G53" s="38" t="s">
        <v>122</v>
      </c>
      <c r="H53" s="38"/>
      <c r="I53" s="38"/>
      <c r="J53" s="38"/>
      <c r="K53" s="38">
        <v>-167.15</v>
      </c>
      <c r="L53" s="38">
        <v>167.15</v>
      </c>
      <c r="M53" s="38">
        <v>7.96</v>
      </c>
      <c r="N53" s="38">
        <f t="shared" ref="N53:N62" si="11">L53-M53</f>
        <v>159.19</v>
      </c>
      <c r="O53" s="38"/>
      <c r="P53" s="38"/>
      <c r="Q53" s="30"/>
      <c r="R53" s="30"/>
      <c r="S53" s="30"/>
      <c r="T53" s="30">
        <v>159.19</v>
      </c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26">
        <f t="shared" si="5"/>
        <v>159.19</v>
      </c>
      <c r="AG53" s="26">
        <f t="shared" si="6"/>
        <v>0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</row>
    <row r="54" spans="1:1012" ht="15.75" x14ac:dyDescent="0.25">
      <c r="A54" s="34">
        <v>55</v>
      </c>
      <c r="B54" s="44" t="s">
        <v>191</v>
      </c>
      <c r="C54" s="61">
        <v>101694</v>
      </c>
      <c r="D54" s="40" t="s">
        <v>123</v>
      </c>
      <c r="E54" s="38"/>
      <c r="F54" s="38"/>
      <c r="G54" s="38" t="s">
        <v>124</v>
      </c>
      <c r="H54" s="38"/>
      <c r="I54" s="38"/>
      <c r="J54" s="38"/>
      <c r="K54" s="38">
        <v>-270</v>
      </c>
      <c r="L54" s="38">
        <v>270</v>
      </c>
      <c r="M54" s="38">
        <v>0</v>
      </c>
      <c r="N54" s="38">
        <f t="shared" si="11"/>
        <v>270</v>
      </c>
      <c r="O54" s="38"/>
      <c r="P54" s="38"/>
      <c r="Q54" s="30"/>
      <c r="R54" s="30"/>
      <c r="S54" s="30"/>
      <c r="T54" s="30"/>
      <c r="U54" s="30"/>
      <c r="V54" s="30">
        <v>270</v>
      </c>
      <c r="W54" s="30"/>
      <c r="X54" s="30"/>
      <c r="Y54" s="30"/>
      <c r="Z54" s="30"/>
      <c r="AA54" s="30"/>
      <c r="AB54" s="30"/>
      <c r="AC54" s="30"/>
      <c r="AD54" s="30"/>
      <c r="AE54" s="30"/>
      <c r="AF54" s="26">
        <f t="shared" si="5"/>
        <v>270</v>
      </c>
      <c r="AG54" s="26">
        <f t="shared" si="6"/>
        <v>0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</row>
    <row r="55" spans="1:1012" ht="15.75" x14ac:dyDescent="0.25">
      <c r="A55" s="34">
        <v>56</v>
      </c>
      <c r="B55" s="43" t="s">
        <v>191</v>
      </c>
      <c r="C55" s="61" t="s">
        <v>129</v>
      </c>
      <c r="D55" s="38" t="s">
        <v>72</v>
      </c>
      <c r="E55" s="38"/>
      <c r="F55" s="39"/>
      <c r="G55" s="38" t="s">
        <v>125</v>
      </c>
      <c r="H55" s="38"/>
      <c r="I55" s="38"/>
      <c r="J55" s="38"/>
      <c r="K55" s="38">
        <v>-30</v>
      </c>
      <c r="L55" s="38">
        <v>30</v>
      </c>
      <c r="M55" s="38">
        <v>0</v>
      </c>
      <c r="N55" s="38">
        <f t="shared" si="11"/>
        <v>30</v>
      </c>
      <c r="O55" s="38">
        <v>30</v>
      </c>
      <c r="P55" s="38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26">
        <f t="shared" si="5"/>
        <v>30</v>
      </c>
      <c r="AG55" s="26">
        <f t="shared" si="6"/>
        <v>0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</row>
    <row r="56" spans="1:1012" ht="15.75" x14ac:dyDescent="0.25">
      <c r="A56" s="34">
        <v>57</v>
      </c>
      <c r="B56" s="44" t="s">
        <v>191</v>
      </c>
      <c r="C56" s="61" t="s">
        <v>130</v>
      </c>
      <c r="D56" s="38" t="s">
        <v>29</v>
      </c>
      <c r="E56" s="38"/>
      <c r="F56" s="39"/>
      <c r="G56" s="38" t="s">
        <v>126</v>
      </c>
      <c r="H56" s="38"/>
      <c r="I56" s="38"/>
      <c r="J56" s="38"/>
      <c r="K56" s="38">
        <v>-162.09</v>
      </c>
      <c r="L56" s="38">
        <v>162.09</v>
      </c>
      <c r="M56" s="38">
        <v>0</v>
      </c>
      <c r="N56" s="38">
        <f t="shared" si="11"/>
        <v>162.09</v>
      </c>
      <c r="O56" s="38">
        <v>24.85</v>
      </c>
      <c r="P56" s="38"/>
      <c r="Q56" s="30"/>
      <c r="R56" s="30"/>
      <c r="S56" s="30">
        <v>137.24</v>
      </c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26">
        <f t="shared" si="5"/>
        <v>162.09</v>
      </c>
      <c r="AG56" s="26">
        <f t="shared" si="6"/>
        <v>0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</row>
    <row r="57" spans="1:1012" x14ac:dyDescent="0.25">
      <c r="A57" s="34">
        <v>58</v>
      </c>
      <c r="B57" s="43" t="s">
        <v>191</v>
      </c>
      <c r="C57" s="32" t="s">
        <v>131</v>
      </c>
      <c r="D57" s="30" t="s">
        <v>30</v>
      </c>
      <c r="E57" s="30"/>
      <c r="F57" s="33"/>
      <c r="G57" s="30" t="s">
        <v>127</v>
      </c>
      <c r="H57" s="30"/>
      <c r="I57" s="30"/>
      <c r="J57" s="30"/>
      <c r="K57" s="30">
        <v>-34.4</v>
      </c>
      <c r="L57" s="30">
        <v>34.4</v>
      </c>
      <c r="M57" s="30">
        <v>0</v>
      </c>
      <c r="N57" s="30">
        <f t="shared" si="11"/>
        <v>34.4</v>
      </c>
      <c r="O57" s="30"/>
      <c r="P57" s="30"/>
      <c r="Q57" s="30"/>
      <c r="R57" s="30"/>
      <c r="S57" s="30">
        <v>34.4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26">
        <f t="shared" si="5"/>
        <v>34.4</v>
      </c>
      <c r="AG57" s="26">
        <f t="shared" si="6"/>
        <v>0</v>
      </c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</row>
    <row r="58" spans="1:1012" x14ac:dyDescent="0.25">
      <c r="A58" s="34">
        <v>59</v>
      </c>
      <c r="B58" s="43" t="s">
        <v>192</v>
      </c>
      <c r="C58" s="32" t="s">
        <v>138</v>
      </c>
      <c r="D58" s="30" t="s">
        <v>133</v>
      </c>
      <c r="E58" s="30"/>
      <c r="F58" s="33"/>
      <c r="G58" s="30" t="s">
        <v>134</v>
      </c>
      <c r="H58" s="30"/>
      <c r="I58" s="30"/>
      <c r="J58" s="30"/>
      <c r="K58" s="30">
        <v>-305</v>
      </c>
      <c r="L58" s="30">
        <v>305</v>
      </c>
      <c r="M58" s="30">
        <v>0</v>
      </c>
      <c r="N58" s="30">
        <f t="shared" si="11"/>
        <v>305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>
        <v>305</v>
      </c>
      <c r="AD58" s="30"/>
      <c r="AE58" s="30"/>
      <c r="AF58" s="26">
        <f t="shared" si="5"/>
        <v>305</v>
      </c>
      <c r="AG58" s="26">
        <f t="shared" si="6"/>
        <v>0</v>
      </c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</row>
    <row r="59" spans="1:1012" x14ac:dyDescent="0.25">
      <c r="A59" s="34">
        <v>60</v>
      </c>
      <c r="B59" s="43" t="s">
        <v>192</v>
      </c>
      <c r="C59" s="32" t="s">
        <v>139</v>
      </c>
      <c r="D59" s="30" t="s">
        <v>78</v>
      </c>
      <c r="E59" s="33">
        <v>12292</v>
      </c>
      <c r="F59" s="33"/>
      <c r="G59" s="30" t="s">
        <v>135</v>
      </c>
      <c r="H59" s="30"/>
      <c r="I59" s="30"/>
      <c r="J59" s="30"/>
      <c r="K59" s="30">
        <v>-15</v>
      </c>
      <c r="L59" s="30">
        <v>15</v>
      </c>
      <c r="M59" s="30">
        <v>0</v>
      </c>
      <c r="N59" s="30">
        <f t="shared" si="11"/>
        <v>15</v>
      </c>
      <c r="O59" s="30">
        <v>15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26">
        <f t="shared" si="5"/>
        <v>15</v>
      </c>
      <c r="AG59" s="26">
        <f t="shared" si="6"/>
        <v>0</v>
      </c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</row>
    <row r="60" spans="1:1012" x14ac:dyDescent="0.25">
      <c r="A60" s="34">
        <v>61</v>
      </c>
      <c r="B60" s="43" t="s">
        <v>192</v>
      </c>
      <c r="C60" s="32" t="s">
        <v>140</v>
      </c>
      <c r="D60" s="30" t="s">
        <v>29</v>
      </c>
      <c r="E60" s="30"/>
      <c r="F60" s="33"/>
      <c r="G60" s="30" t="s">
        <v>136</v>
      </c>
      <c r="H60" s="30"/>
      <c r="I60" s="30"/>
      <c r="J60" s="30"/>
      <c r="K60" s="30">
        <v>-158.91999999999999</v>
      </c>
      <c r="L60" s="30">
        <v>158.91999999999999</v>
      </c>
      <c r="M60" s="30">
        <v>0</v>
      </c>
      <c r="N60" s="30">
        <f t="shared" si="11"/>
        <v>158.91999999999999</v>
      </c>
      <c r="O60" s="30">
        <v>30.12</v>
      </c>
      <c r="P60" s="30"/>
      <c r="Q60" s="30"/>
      <c r="R60" s="30"/>
      <c r="S60" s="30">
        <v>128.80000000000001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26">
        <f t="shared" si="5"/>
        <v>158.92000000000002</v>
      </c>
      <c r="AG60" s="26">
        <f t="shared" si="6"/>
        <v>0</v>
      </c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</row>
    <row r="61" spans="1:1012" x14ac:dyDescent="0.25">
      <c r="A61" s="34">
        <v>62</v>
      </c>
      <c r="B61" s="43" t="s">
        <v>192</v>
      </c>
      <c r="C61" s="32" t="s">
        <v>141</v>
      </c>
      <c r="D61" s="30" t="s">
        <v>30</v>
      </c>
      <c r="E61" s="30"/>
      <c r="F61" s="33"/>
      <c r="G61" s="30" t="s">
        <v>137</v>
      </c>
      <c r="H61" s="30"/>
      <c r="I61" s="30"/>
      <c r="J61" s="30"/>
      <c r="K61" s="30">
        <v>-32.200000000000003</v>
      </c>
      <c r="L61" s="30">
        <v>32.200000000000003</v>
      </c>
      <c r="M61" s="30">
        <v>0</v>
      </c>
      <c r="N61" s="30">
        <f t="shared" si="11"/>
        <v>32.200000000000003</v>
      </c>
      <c r="O61" s="30"/>
      <c r="P61" s="30"/>
      <c r="Q61" s="30"/>
      <c r="R61" s="30"/>
      <c r="S61" s="30">
        <v>32.200000000000003</v>
      </c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26">
        <f t="shared" si="5"/>
        <v>32.200000000000003</v>
      </c>
      <c r="AG61" s="26">
        <f t="shared" si="6"/>
        <v>0</v>
      </c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</row>
    <row r="62" spans="1:1012" x14ac:dyDescent="0.25">
      <c r="A62" s="34">
        <v>63</v>
      </c>
      <c r="B62" s="43" t="s">
        <v>192</v>
      </c>
      <c r="C62" s="32" t="s">
        <v>150</v>
      </c>
      <c r="D62" s="30" t="s">
        <v>87</v>
      </c>
      <c r="E62" s="30"/>
      <c r="F62" s="33" t="s">
        <v>151</v>
      </c>
      <c r="G62" s="30" t="s">
        <v>67</v>
      </c>
      <c r="H62" s="30"/>
      <c r="I62" s="30"/>
      <c r="J62" s="30"/>
      <c r="K62" s="30">
        <v>-179.55</v>
      </c>
      <c r="L62" s="30">
        <v>179.55</v>
      </c>
      <c r="M62" s="30">
        <v>6.66</v>
      </c>
      <c r="N62" s="30">
        <f t="shared" si="11"/>
        <v>172.89000000000001</v>
      </c>
      <c r="O62" s="30"/>
      <c r="P62" s="30"/>
      <c r="Q62" s="30"/>
      <c r="R62" s="30">
        <v>172.89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26">
        <f t="shared" si="5"/>
        <v>172.89</v>
      </c>
      <c r="AG62" s="26">
        <f t="shared" si="6"/>
        <v>0</v>
      </c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</row>
    <row r="63" spans="1:1012" x14ac:dyDescent="0.25">
      <c r="A63" s="34">
        <v>64</v>
      </c>
      <c r="B63" s="43" t="s">
        <v>193</v>
      </c>
      <c r="C63" s="32"/>
      <c r="D63" s="3" t="s">
        <v>119</v>
      </c>
      <c r="E63" s="30"/>
      <c r="F63" s="33"/>
      <c r="G63" s="30" t="s">
        <v>6</v>
      </c>
      <c r="H63" s="30">
        <v>4328.5</v>
      </c>
      <c r="I63" s="30"/>
      <c r="J63" s="30">
        <v>550</v>
      </c>
      <c r="K63" s="30">
        <v>4878.5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26">
        <f t="shared" si="5"/>
        <v>0</v>
      </c>
      <c r="AG63" s="26">
        <f t="shared" si="6"/>
        <v>0</v>
      </c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</row>
    <row r="64" spans="1:1012" x14ac:dyDescent="0.25">
      <c r="A64" s="34">
        <v>65</v>
      </c>
      <c r="B64" s="43" t="s">
        <v>194</v>
      </c>
      <c r="C64" s="32"/>
      <c r="D64" s="30" t="s">
        <v>153</v>
      </c>
      <c r="E64" s="30"/>
      <c r="F64" s="33"/>
      <c r="G64" s="30" t="s">
        <v>13</v>
      </c>
      <c r="H64" s="30"/>
      <c r="I64" s="30">
        <v>2</v>
      </c>
      <c r="J64" s="30"/>
      <c r="K64" s="30">
        <v>2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26">
        <f t="shared" si="5"/>
        <v>0</v>
      </c>
      <c r="AG64" s="26">
        <f t="shared" si="6"/>
        <v>0</v>
      </c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</row>
    <row r="65" spans="1:1012" x14ac:dyDescent="0.25">
      <c r="A65" s="34">
        <v>66</v>
      </c>
      <c r="B65" s="43" t="s">
        <v>166</v>
      </c>
      <c r="C65" s="32" t="s">
        <v>163</v>
      </c>
      <c r="D65" s="30" t="s">
        <v>152</v>
      </c>
      <c r="E65" s="30"/>
      <c r="F65" s="33"/>
      <c r="G65" s="30" t="s">
        <v>156</v>
      </c>
      <c r="H65" s="30"/>
      <c r="I65" s="30"/>
      <c r="J65" s="30"/>
      <c r="K65" s="30">
        <v>-192.5</v>
      </c>
      <c r="L65" s="30">
        <v>192.5</v>
      </c>
      <c r="M65" s="30">
        <v>0</v>
      </c>
      <c r="N65" s="30">
        <f t="shared" si="10"/>
        <v>192.5</v>
      </c>
      <c r="O65" s="30"/>
      <c r="P65" s="30">
        <v>192.5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26">
        <f t="shared" si="5"/>
        <v>192.5</v>
      </c>
      <c r="AG65" s="26">
        <f t="shared" si="6"/>
        <v>0</v>
      </c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</row>
    <row r="66" spans="1:1012" x14ac:dyDescent="0.25">
      <c r="A66" s="34">
        <v>67</v>
      </c>
      <c r="B66" s="43" t="s">
        <v>166</v>
      </c>
      <c r="C66" s="32" t="s">
        <v>163</v>
      </c>
      <c r="D66" s="30" t="s">
        <v>154</v>
      </c>
      <c r="E66" s="30"/>
      <c r="F66" s="33"/>
      <c r="G66" s="30" t="s">
        <v>155</v>
      </c>
      <c r="H66" s="30"/>
      <c r="I66" s="30"/>
      <c r="J66" s="30"/>
      <c r="K66" s="30">
        <v>-168</v>
      </c>
      <c r="L66" s="30">
        <v>168</v>
      </c>
      <c r="M66" s="30">
        <v>28</v>
      </c>
      <c r="N66" s="30">
        <f>L66-M66</f>
        <v>140</v>
      </c>
      <c r="O66" s="30">
        <v>140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26">
        <f t="shared" si="5"/>
        <v>140</v>
      </c>
      <c r="AG66" s="26">
        <f t="shared" si="6"/>
        <v>0</v>
      </c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</row>
    <row r="67" spans="1:1012" x14ac:dyDescent="0.25">
      <c r="A67" s="34">
        <v>68</v>
      </c>
      <c r="B67" s="43" t="s">
        <v>164</v>
      </c>
      <c r="C67" s="32" t="s">
        <v>163</v>
      </c>
      <c r="D67" s="6" t="s">
        <v>157</v>
      </c>
      <c r="E67" s="30"/>
      <c r="F67" s="33"/>
      <c r="G67" s="30" t="s">
        <v>158</v>
      </c>
      <c r="H67" s="30"/>
      <c r="I67" s="30"/>
      <c r="J67" s="30"/>
      <c r="K67" s="30">
        <v>-118.79</v>
      </c>
      <c r="L67" s="30">
        <v>118.79</v>
      </c>
      <c r="M67" s="30">
        <v>19.8</v>
      </c>
      <c r="N67" s="30">
        <f t="shared" ref="N67:N84" si="12">L67-M67</f>
        <v>98.990000000000009</v>
      </c>
      <c r="O67" s="30"/>
      <c r="P67" s="30"/>
      <c r="Q67" s="30"/>
      <c r="R67" s="30"/>
      <c r="S67" s="30"/>
      <c r="T67" s="30"/>
      <c r="U67" s="30"/>
      <c r="V67" s="30"/>
      <c r="W67" s="30">
        <v>98.99</v>
      </c>
      <c r="X67" s="30"/>
      <c r="Y67" s="30"/>
      <c r="Z67" s="30"/>
      <c r="AA67" s="30"/>
      <c r="AB67" s="30"/>
      <c r="AC67" s="30"/>
      <c r="AD67" s="30"/>
      <c r="AE67" s="30"/>
      <c r="AF67" s="26">
        <f t="shared" si="5"/>
        <v>98.99</v>
      </c>
      <c r="AG67" s="26">
        <f t="shared" si="6"/>
        <v>0</v>
      </c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</row>
    <row r="68" spans="1:1012" x14ac:dyDescent="0.25">
      <c r="A68" s="34">
        <v>69</v>
      </c>
      <c r="B68" s="43" t="s">
        <v>166</v>
      </c>
      <c r="C68" s="32" t="s">
        <v>163</v>
      </c>
      <c r="D68" s="6" t="s">
        <v>78</v>
      </c>
      <c r="E68" s="6"/>
      <c r="F68" s="6"/>
      <c r="G68" s="6" t="s">
        <v>162</v>
      </c>
      <c r="H68" s="6"/>
      <c r="I68" s="6"/>
      <c r="J68" s="6"/>
      <c r="K68" s="6">
        <v>-15</v>
      </c>
      <c r="L68" s="6">
        <v>15</v>
      </c>
      <c r="M68" s="6">
        <v>0</v>
      </c>
      <c r="N68" s="6">
        <f>L68-M68</f>
        <v>15</v>
      </c>
      <c r="O68" s="6">
        <v>15</v>
      </c>
      <c r="P68" s="6"/>
      <c r="Q68" s="6"/>
      <c r="R68" s="6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26">
        <f t="shared" si="5"/>
        <v>15</v>
      </c>
      <c r="AG68" s="26">
        <f t="shared" si="6"/>
        <v>0</v>
      </c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</row>
    <row r="69" spans="1:1012" x14ac:dyDescent="0.25">
      <c r="A69" s="34">
        <v>70</v>
      </c>
      <c r="B69" s="43" t="s">
        <v>164</v>
      </c>
      <c r="C69" s="32" t="s">
        <v>163</v>
      </c>
      <c r="D69" s="6" t="s">
        <v>29</v>
      </c>
      <c r="E69" s="30"/>
      <c r="F69" s="33"/>
      <c r="G69" s="30" t="s">
        <v>160</v>
      </c>
      <c r="H69" s="30"/>
      <c r="I69" s="30"/>
      <c r="J69" s="30"/>
      <c r="K69" s="30">
        <v>-236.8</v>
      </c>
      <c r="L69" s="30">
        <v>236.8</v>
      </c>
      <c r="M69" s="30">
        <v>15</v>
      </c>
      <c r="N69" s="30">
        <f>L69-M69</f>
        <v>221.8</v>
      </c>
      <c r="O69" s="30">
        <f>221.8-128.8</f>
        <v>93</v>
      </c>
      <c r="P69" s="30"/>
      <c r="Q69" s="30"/>
      <c r="R69" s="30"/>
      <c r="S69" s="30">
        <v>128.80000000000001</v>
      </c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26">
        <f t="shared" si="5"/>
        <v>221.8</v>
      </c>
      <c r="AG69" s="26">
        <f t="shared" si="6"/>
        <v>0</v>
      </c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</row>
    <row r="70" spans="1:1012" x14ac:dyDescent="0.25">
      <c r="A70" s="34">
        <v>71</v>
      </c>
      <c r="B70" s="43" t="s">
        <v>164</v>
      </c>
      <c r="C70" s="32" t="s">
        <v>163</v>
      </c>
      <c r="D70" s="6" t="s">
        <v>30</v>
      </c>
      <c r="E70" s="30"/>
      <c r="F70" s="33"/>
      <c r="G70" s="30" t="s">
        <v>161</v>
      </c>
      <c r="H70" s="30"/>
      <c r="I70" s="30"/>
      <c r="J70" s="30"/>
      <c r="K70" s="30">
        <v>-32.200000000000003</v>
      </c>
      <c r="L70" s="30">
        <v>32.200000000000003</v>
      </c>
      <c r="M70" s="30">
        <v>0</v>
      </c>
      <c r="N70" s="30">
        <f>L70-M70</f>
        <v>32.200000000000003</v>
      </c>
      <c r="O70" s="30"/>
      <c r="P70" s="30"/>
      <c r="Q70" s="30"/>
      <c r="R70" s="30"/>
      <c r="S70" s="30">
        <v>32.200000000000003</v>
      </c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26">
        <f t="shared" ref="AF70:AF77" si="13">SUM(O70:AE70)</f>
        <v>32.200000000000003</v>
      </c>
      <c r="AG70" s="26">
        <f t="shared" ref="AG70:AG77" si="14">AF70-N70</f>
        <v>0</v>
      </c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</row>
    <row r="71" spans="1:1012" x14ac:dyDescent="0.25">
      <c r="A71" s="34">
        <v>72</v>
      </c>
      <c r="B71" s="43" t="s">
        <v>165</v>
      </c>
      <c r="C71" s="37"/>
      <c r="D71" s="6" t="s">
        <v>153</v>
      </c>
      <c r="E71" s="30"/>
      <c r="F71" s="33"/>
      <c r="G71" s="30" t="s">
        <v>13</v>
      </c>
      <c r="H71" s="30"/>
      <c r="I71" s="30">
        <v>2</v>
      </c>
      <c r="J71" s="30"/>
      <c r="K71" s="30">
        <v>2</v>
      </c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26">
        <f t="shared" si="13"/>
        <v>0</v>
      </c>
      <c r="AG71" s="26">
        <f t="shared" si="14"/>
        <v>0</v>
      </c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</row>
    <row r="72" spans="1:1012" x14ac:dyDescent="0.25">
      <c r="A72" s="34">
        <v>73</v>
      </c>
      <c r="B72" s="43" t="s">
        <v>174</v>
      </c>
      <c r="C72" s="37" t="s">
        <v>163</v>
      </c>
      <c r="D72" s="6" t="s">
        <v>60</v>
      </c>
      <c r="E72" s="30" t="s">
        <v>167</v>
      </c>
      <c r="F72" s="33" t="s">
        <v>111</v>
      </c>
      <c r="G72" s="30" t="s">
        <v>168</v>
      </c>
      <c r="H72" s="30"/>
      <c r="I72" s="30"/>
      <c r="J72" s="30"/>
      <c r="K72" s="30">
        <v>-167.15</v>
      </c>
      <c r="L72" s="30">
        <v>167.15</v>
      </c>
      <c r="M72" s="30">
        <v>7.96</v>
      </c>
      <c r="N72" s="30">
        <f t="shared" ref="N72:N80" si="15">L72-M72</f>
        <v>159.19</v>
      </c>
      <c r="O72" s="30"/>
      <c r="P72" s="30"/>
      <c r="Q72" s="30"/>
      <c r="R72" s="30"/>
      <c r="S72" s="30"/>
      <c r="T72" s="30">
        <v>159.19</v>
      </c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26">
        <f t="shared" si="13"/>
        <v>159.19</v>
      </c>
      <c r="AG72" s="26">
        <f t="shared" si="14"/>
        <v>0</v>
      </c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</row>
    <row r="73" spans="1:1012" x14ac:dyDescent="0.25">
      <c r="A73" s="34">
        <v>74</v>
      </c>
      <c r="B73" s="43" t="s">
        <v>174</v>
      </c>
      <c r="C73" s="37" t="s">
        <v>163</v>
      </c>
      <c r="D73" s="6" t="s">
        <v>29</v>
      </c>
      <c r="E73" s="30"/>
      <c r="F73" s="33"/>
      <c r="G73" s="30" t="s">
        <v>169</v>
      </c>
      <c r="H73" s="30"/>
      <c r="I73" s="30"/>
      <c r="J73" s="30"/>
      <c r="K73" s="30">
        <v>-128.80000000000001</v>
      </c>
      <c r="L73" s="30">
        <v>128.80000000000001</v>
      </c>
      <c r="M73" s="30">
        <v>0</v>
      </c>
      <c r="N73" s="30">
        <f t="shared" si="15"/>
        <v>128.80000000000001</v>
      </c>
      <c r="O73" s="30"/>
      <c r="P73" s="30"/>
      <c r="Q73" s="30"/>
      <c r="R73" s="30"/>
      <c r="S73" s="30">
        <v>128.80000000000001</v>
      </c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26">
        <f t="shared" si="13"/>
        <v>128.80000000000001</v>
      </c>
      <c r="AG73" s="26">
        <f t="shared" si="14"/>
        <v>0</v>
      </c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</row>
    <row r="74" spans="1:1012" x14ac:dyDescent="0.25">
      <c r="A74" s="34">
        <v>75</v>
      </c>
      <c r="B74" s="43" t="s">
        <v>174</v>
      </c>
      <c r="C74" s="37" t="s">
        <v>163</v>
      </c>
      <c r="D74" s="6" t="s">
        <v>30</v>
      </c>
      <c r="E74" s="30"/>
      <c r="F74" s="33"/>
      <c r="G74" s="30" t="s">
        <v>170</v>
      </c>
      <c r="H74" s="30"/>
      <c r="I74" s="30"/>
      <c r="J74" s="30"/>
      <c r="K74" s="30">
        <v>-32.200000000000003</v>
      </c>
      <c r="L74" s="30">
        <v>32.200000000000003</v>
      </c>
      <c r="M74" s="30">
        <v>0</v>
      </c>
      <c r="N74" s="30">
        <f t="shared" si="15"/>
        <v>32.200000000000003</v>
      </c>
      <c r="O74" s="30"/>
      <c r="P74" s="30"/>
      <c r="Q74" s="30"/>
      <c r="R74" s="30"/>
      <c r="S74" s="30">
        <v>32.200000000000003</v>
      </c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26">
        <f t="shared" si="13"/>
        <v>32.200000000000003</v>
      </c>
      <c r="AG74" s="26">
        <f t="shared" si="14"/>
        <v>0</v>
      </c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</row>
    <row r="75" spans="1:1012" x14ac:dyDescent="0.25">
      <c r="A75" s="34">
        <v>76</v>
      </c>
      <c r="B75" s="43" t="s">
        <v>174</v>
      </c>
      <c r="C75" s="37" t="s">
        <v>163</v>
      </c>
      <c r="D75" s="6" t="s">
        <v>56</v>
      </c>
      <c r="E75" s="30"/>
      <c r="F75" s="33"/>
      <c r="G75" s="30" t="s">
        <v>171</v>
      </c>
      <c r="H75" s="30"/>
      <c r="I75" s="30"/>
      <c r="J75" s="30"/>
      <c r="K75" s="30">
        <v>-44</v>
      </c>
      <c r="L75" s="30">
        <v>44</v>
      </c>
      <c r="M75" s="30">
        <v>0</v>
      </c>
      <c r="N75" s="30">
        <f t="shared" si="15"/>
        <v>44</v>
      </c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>
        <v>44</v>
      </c>
      <c r="AA75" s="30"/>
      <c r="AB75" s="30"/>
      <c r="AC75" s="30"/>
      <c r="AD75" s="30"/>
      <c r="AE75" s="30"/>
      <c r="AF75" s="26">
        <f t="shared" si="13"/>
        <v>44</v>
      </c>
      <c r="AG75" s="26">
        <f t="shared" si="14"/>
        <v>0</v>
      </c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</row>
    <row r="76" spans="1:1012" x14ac:dyDescent="0.25">
      <c r="A76" s="34">
        <v>77</v>
      </c>
      <c r="B76" s="43" t="s">
        <v>174</v>
      </c>
      <c r="C76" s="37" t="s">
        <v>163</v>
      </c>
      <c r="D76" s="6" t="s">
        <v>172</v>
      </c>
      <c r="E76" s="30"/>
      <c r="F76" s="33"/>
      <c r="G76" s="30" t="s">
        <v>180</v>
      </c>
      <c r="H76" s="30"/>
      <c r="I76" s="30"/>
      <c r="J76" s="30"/>
      <c r="K76" s="30">
        <v>-60</v>
      </c>
      <c r="L76" s="30">
        <v>60</v>
      </c>
      <c r="M76" s="30">
        <v>0</v>
      </c>
      <c r="N76" s="30">
        <f t="shared" si="15"/>
        <v>60</v>
      </c>
      <c r="O76" s="30">
        <v>60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26">
        <f t="shared" si="13"/>
        <v>60</v>
      </c>
      <c r="AG76" s="26">
        <f t="shared" si="14"/>
        <v>0</v>
      </c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</row>
    <row r="77" spans="1:1012" x14ac:dyDescent="0.25">
      <c r="A77" s="34">
        <v>78</v>
      </c>
      <c r="B77" s="43"/>
      <c r="C77" s="37" t="s">
        <v>175</v>
      </c>
      <c r="D77" s="6" t="s">
        <v>173</v>
      </c>
      <c r="E77" s="30"/>
      <c r="F77" s="33"/>
      <c r="G77" s="6" t="s">
        <v>173</v>
      </c>
      <c r="H77" s="30"/>
      <c r="I77" s="30"/>
      <c r="J77" s="30"/>
      <c r="K77" s="30">
        <v>48</v>
      </c>
      <c r="L77" s="30">
        <v>-48</v>
      </c>
      <c r="M77" s="30">
        <v>0</v>
      </c>
      <c r="N77" s="30">
        <f t="shared" si="15"/>
        <v>-48</v>
      </c>
      <c r="O77" s="30">
        <v>-48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26">
        <f t="shared" si="13"/>
        <v>-48</v>
      </c>
      <c r="AG77" s="26">
        <f t="shared" si="14"/>
        <v>0</v>
      </c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</row>
    <row r="78" spans="1:1012" x14ac:dyDescent="0.25">
      <c r="A78" s="34">
        <v>79</v>
      </c>
      <c r="B78" s="43" t="s">
        <v>181</v>
      </c>
      <c r="C78" s="37" t="s">
        <v>163</v>
      </c>
      <c r="D78" s="6" t="s">
        <v>78</v>
      </c>
      <c r="E78" s="30">
        <v>12496</v>
      </c>
      <c r="F78" s="33"/>
      <c r="G78" s="6" t="s">
        <v>176</v>
      </c>
      <c r="H78" s="30"/>
      <c r="I78" s="30"/>
      <c r="J78" s="30"/>
      <c r="K78" s="30">
        <v>-15</v>
      </c>
      <c r="L78" s="30">
        <v>15</v>
      </c>
      <c r="M78" s="30">
        <v>0</v>
      </c>
      <c r="N78" s="30">
        <f t="shared" si="15"/>
        <v>15</v>
      </c>
      <c r="O78" s="30">
        <v>15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26">
        <f t="shared" ref="AF78:AF87" si="16">SUM(O78:AE78)</f>
        <v>15</v>
      </c>
      <c r="AG78" s="26">
        <f t="shared" ref="AG78:AG87" si="17">AF78-N78</f>
        <v>0</v>
      </c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</row>
    <row r="79" spans="1:1012" x14ac:dyDescent="0.25">
      <c r="A79" s="34">
        <v>80</v>
      </c>
      <c r="B79" s="43" t="s">
        <v>181</v>
      </c>
      <c r="C79" s="37" t="s">
        <v>163</v>
      </c>
      <c r="D79" s="6" t="s">
        <v>56</v>
      </c>
      <c r="E79" s="30"/>
      <c r="F79" s="33"/>
      <c r="G79" s="6" t="s">
        <v>177</v>
      </c>
      <c r="H79" s="30"/>
      <c r="I79" s="30"/>
      <c r="J79" s="30"/>
      <c r="K79" s="30">
        <v>-14.5</v>
      </c>
      <c r="L79" s="30">
        <v>14.5</v>
      </c>
      <c r="M79" s="30">
        <v>0</v>
      </c>
      <c r="N79" s="30">
        <f t="shared" si="15"/>
        <v>14.5</v>
      </c>
      <c r="O79" s="30"/>
      <c r="P79" s="30">
        <v>14.5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26">
        <f t="shared" si="16"/>
        <v>14.5</v>
      </c>
      <c r="AG79" s="26">
        <f t="shared" si="17"/>
        <v>0</v>
      </c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</row>
    <row r="80" spans="1:1012" x14ac:dyDescent="0.25">
      <c r="A80" s="34">
        <v>81</v>
      </c>
      <c r="B80" s="43" t="s">
        <v>181</v>
      </c>
      <c r="C80" s="37" t="s">
        <v>163</v>
      </c>
      <c r="D80" s="6" t="s">
        <v>29</v>
      </c>
      <c r="E80" s="30"/>
      <c r="F80" s="33"/>
      <c r="G80" s="6" t="s">
        <v>178</v>
      </c>
      <c r="H80" s="30"/>
      <c r="I80" s="30"/>
      <c r="J80" s="30"/>
      <c r="K80" s="30">
        <v>-131.27000000000001</v>
      </c>
      <c r="L80" s="30">
        <v>131.27000000000001</v>
      </c>
      <c r="M80" s="30">
        <v>0</v>
      </c>
      <c r="N80" s="30">
        <f t="shared" si="15"/>
        <v>131.27000000000001</v>
      </c>
      <c r="O80" s="30">
        <v>2.4700000000000002</v>
      </c>
      <c r="P80" s="30"/>
      <c r="Q80" s="30"/>
      <c r="R80" s="30"/>
      <c r="S80" s="30">
        <v>128.80000000000001</v>
      </c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26">
        <f t="shared" si="16"/>
        <v>131.27000000000001</v>
      </c>
      <c r="AG80" s="26">
        <f t="shared" si="17"/>
        <v>0</v>
      </c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</row>
    <row r="81" spans="1:1012" x14ac:dyDescent="0.25">
      <c r="A81" s="34">
        <v>82</v>
      </c>
      <c r="B81" s="43" t="s">
        <v>181</v>
      </c>
      <c r="C81" s="37" t="s">
        <v>163</v>
      </c>
      <c r="D81" s="30" t="s">
        <v>30</v>
      </c>
      <c r="E81" s="33"/>
      <c r="F81" s="33"/>
      <c r="G81" s="30" t="s">
        <v>179</v>
      </c>
      <c r="H81" s="30"/>
      <c r="I81" s="30"/>
      <c r="J81" s="30"/>
      <c r="K81" s="30">
        <v>-32.200000000000003</v>
      </c>
      <c r="L81" s="30">
        <v>32.200000000000003</v>
      </c>
      <c r="M81" s="31">
        <v>0</v>
      </c>
      <c r="N81" s="30">
        <f t="shared" si="12"/>
        <v>32.200000000000003</v>
      </c>
      <c r="O81" s="30"/>
      <c r="P81" s="30"/>
      <c r="Q81" s="30"/>
      <c r="R81" s="30"/>
      <c r="S81" s="30">
        <v>32.200000000000003</v>
      </c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1"/>
      <c r="AF81" s="26">
        <f t="shared" si="16"/>
        <v>32.200000000000003</v>
      </c>
      <c r="AG81" s="26">
        <f t="shared" si="17"/>
        <v>0</v>
      </c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</row>
    <row r="82" spans="1:1012" x14ac:dyDescent="0.25">
      <c r="A82" s="34">
        <v>83</v>
      </c>
      <c r="B82" s="43" t="s">
        <v>199</v>
      </c>
      <c r="C82" s="37" t="s">
        <v>163</v>
      </c>
      <c r="D82" s="30" t="s">
        <v>78</v>
      </c>
      <c r="E82" s="33"/>
      <c r="F82" s="33"/>
      <c r="G82" s="30" t="s">
        <v>195</v>
      </c>
      <c r="H82" s="30"/>
      <c r="I82" s="30"/>
      <c r="J82" s="30"/>
      <c r="K82" s="30">
        <v>-45</v>
      </c>
      <c r="L82" s="30">
        <v>45</v>
      </c>
      <c r="M82" s="31">
        <v>0</v>
      </c>
      <c r="N82" s="30">
        <f t="shared" si="12"/>
        <v>45</v>
      </c>
      <c r="O82" s="30">
        <v>45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1"/>
      <c r="AF82" s="26">
        <f t="shared" si="16"/>
        <v>45</v>
      </c>
      <c r="AG82" s="26">
        <f t="shared" si="17"/>
        <v>0</v>
      </c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</row>
    <row r="83" spans="1:1012" x14ac:dyDescent="0.25">
      <c r="A83" s="34">
        <v>84</v>
      </c>
      <c r="B83" s="43" t="s">
        <v>199</v>
      </c>
      <c r="C83" s="37" t="s">
        <v>163</v>
      </c>
      <c r="D83" s="30" t="s">
        <v>29</v>
      </c>
      <c r="E83" s="33"/>
      <c r="F83" s="33"/>
      <c r="G83" s="30" t="s">
        <v>196</v>
      </c>
      <c r="H83" s="30"/>
      <c r="I83" s="30"/>
      <c r="J83" s="30"/>
      <c r="K83" s="30">
        <v>-140</v>
      </c>
      <c r="L83" s="30">
        <v>140</v>
      </c>
      <c r="M83" s="31">
        <v>0</v>
      </c>
      <c r="N83" s="30">
        <f t="shared" si="12"/>
        <v>140</v>
      </c>
      <c r="O83" s="30"/>
      <c r="P83" s="30"/>
      <c r="Q83" s="30"/>
      <c r="R83" s="30"/>
      <c r="S83" s="30">
        <v>140</v>
      </c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1"/>
      <c r="AF83" s="26">
        <f t="shared" si="16"/>
        <v>140</v>
      </c>
      <c r="AG83" s="26">
        <f t="shared" si="17"/>
        <v>0</v>
      </c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</row>
    <row r="84" spans="1:1012" x14ac:dyDescent="0.25">
      <c r="A84" s="34">
        <v>85</v>
      </c>
      <c r="B84" s="43" t="s">
        <v>199</v>
      </c>
      <c r="C84" s="37" t="s">
        <v>163</v>
      </c>
      <c r="D84" s="30" t="s">
        <v>30</v>
      </c>
      <c r="E84" s="33"/>
      <c r="F84" s="33"/>
      <c r="G84" s="30" t="s">
        <v>197</v>
      </c>
      <c r="H84" s="30"/>
      <c r="I84" s="30"/>
      <c r="J84" s="30"/>
      <c r="K84" s="30">
        <v>-35</v>
      </c>
      <c r="L84" s="30">
        <v>35</v>
      </c>
      <c r="M84" s="31">
        <v>0</v>
      </c>
      <c r="N84" s="30">
        <f t="shared" si="12"/>
        <v>35</v>
      </c>
      <c r="O84" s="30"/>
      <c r="P84" s="30"/>
      <c r="Q84" s="30"/>
      <c r="R84" s="30"/>
      <c r="S84" s="30">
        <v>35</v>
      </c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1"/>
      <c r="AF84" s="26">
        <f t="shared" si="16"/>
        <v>35</v>
      </c>
      <c r="AG84" s="26">
        <f t="shared" si="17"/>
        <v>0</v>
      </c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</row>
    <row r="85" spans="1:1012" x14ac:dyDescent="0.25">
      <c r="A85" s="34">
        <v>86</v>
      </c>
      <c r="B85" s="43" t="s">
        <v>199</v>
      </c>
      <c r="C85" s="37" t="s">
        <v>163</v>
      </c>
      <c r="D85" s="30" t="s">
        <v>154</v>
      </c>
      <c r="E85" s="30"/>
      <c r="F85" s="33"/>
      <c r="G85" s="30" t="s">
        <v>198</v>
      </c>
      <c r="H85" s="30"/>
      <c r="I85" s="30"/>
      <c r="J85" s="30"/>
      <c r="K85" s="30">
        <v>-58.92</v>
      </c>
      <c r="L85" s="30">
        <v>58.92</v>
      </c>
      <c r="M85" s="30">
        <v>0</v>
      </c>
      <c r="N85" s="30">
        <f t="shared" ref="N85" si="18">L85-M149</f>
        <v>58.92</v>
      </c>
      <c r="O85" s="30">
        <v>58.92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1"/>
      <c r="AF85" s="26">
        <f t="shared" si="16"/>
        <v>58.92</v>
      </c>
      <c r="AG85" s="26">
        <f t="shared" si="17"/>
        <v>0</v>
      </c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</row>
    <row r="86" spans="1:1012" x14ac:dyDescent="0.25">
      <c r="A86" s="34">
        <v>87</v>
      </c>
      <c r="B86" s="43" t="s">
        <v>200</v>
      </c>
      <c r="C86" s="33"/>
      <c r="D86" s="30" t="s">
        <v>153</v>
      </c>
      <c r="E86" s="30"/>
      <c r="F86" s="33"/>
      <c r="G86" s="30" t="s">
        <v>13</v>
      </c>
      <c r="H86" s="30"/>
      <c r="I86" s="30">
        <v>3.5</v>
      </c>
      <c r="J86" s="30"/>
      <c r="K86" s="30">
        <v>3.5</v>
      </c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1"/>
      <c r="AF86" s="26">
        <f t="shared" si="16"/>
        <v>0</v>
      </c>
      <c r="AG86" s="26">
        <f t="shared" si="17"/>
        <v>0</v>
      </c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</row>
    <row r="87" spans="1:1012" x14ac:dyDescent="0.25">
      <c r="A87" s="34">
        <v>88</v>
      </c>
      <c r="B87" s="43" t="s">
        <v>201</v>
      </c>
      <c r="C87" s="33" t="s">
        <v>175</v>
      </c>
      <c r="D87" s="30" t="s">
        <v>202</v>
      </c>
      <c r="E87" s="30"/>
      <c r="F87" s="33"/>
      <c r="G87" s="30" t="s">
        <v>203</v>
      </c>
      <c r="H87" s="30"/>
      <c r="I87" s="30"/>
      <c r="J87" s="30"/>
      <c r="K87" s="30">
        <v>165.33</v>
      </c>
      <c r="L87" s="30">
        <v>-165.33</v>
      </c>
      <c r="M87" s="30">
        <v>-7.87</v>
      </c>
      <c r="N87" s="30">
        <f>L87-M87</f>
        <v>-157.46</v>
      </c>
      <c r="O87" s="30"/>
      <c r="P87" s="30"/>
      <c r="Q87" s="30"/>
      <c r="R87" s="30"/>
      <c r="S87" s="30"/>
      <c r="T87" s="30">
        <v>-157.46</v>
      </c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1"/>
      <c r="AF87" s="26">
        <f t="shared" si="16"/>
        <v>-157.46</v>
      </c>
      <c r="AG87" s="26">
        <f t="shared" si="17"/>
        <v>0</v>
      </c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</row>
    <row r="88" spans="1:1012" s="2" customFormat="1" x14ac:dyDescent="0.25">
      <c r="B88" s="30"/>
      <c r="C88" s="33"/>
      <c r="D88" s="30"/>
      <c r="E88" s="30"/>
      <c r="F88" s="30"/>
      <c r="G88" s="30"/>
      <c r="H88" s="30">
        <f>SUM(H5:H85)</f>
        <v>8657</v>
      </c>
      <c r="I88" s="30">
        <f>SUM(I5:I87)</f>
        <v>9.5</v>
      </c>
      <c r="J88" s="30">
        <f>SUM(J5:J85)</f>
        <v>1252.56</v>
      </c>
      <c r="K88" s="36">
        <f>SUM(K5:K87)</f>
        <v>32645.429999999997</v>
      </c>
      <c r="L88" s="30">
        <f>SUM(L5:L87)</f>
        <v>13410.330000000002</v>
      </c>
      <c r="M88" s="30">
        <f>SUM(M5:M87)</f>
        <v>1161.9900000000002</v>
      </c>
      <c r="N88" s="30">
        <f>SUM(N5:N87)</f>
        <v>12248.340000000004</v>
      </c>
      <c r="O88" s="30">
        <f>SUM(O5:O85)</f>
        <v>1358.5900000000001</v>
      </c>
      <c r="P88" s="30">
        <f>SUM(P5:P85)</f>
        <v>472</v>
      </c>
      <c r="Q88" s="30">
        <f>SUM(Q5:Q85)</f>
        <v>412.76</v>
      </c>
      <c r="R88" s="30">
        <f>SUM(R5:R85)</f>
        <v>993.06000000000006</v>
      </c>
      <c r="S88" s="30">
        <f>SUM(S5:S85)</f>
        <v>1837.8799999999999</v>
      </c>
      <c r="T88" s="30">
        <f>SUM(T5:T87)</f>
        <v>709.72</v>
      </c>
      <c r="U88" s="30">
        <f t="shared" ref="U88:AE88" si="19">SUM(U5:U85)</f>
        <v>0</v>
      </c>
      <c r="V88" s="30">
        <f t="shared" si="19"/>
        <v>270</v>
      </c>
      <c r="W88" s="30">
        <f t="shared" si="19"/>
        <v>98.99</v>
      </c>
      <c r="X88" s="30">
        <f t="shared" si="19"/>
        <v>0</v>
      </c>
      <c r="Y88" s="30">
        <f t="shared" si="19"/>
        <v>229</v>
      </c>
      <c r="Z88" s="30">
        <f t="shared" si="19"/>
        <v>624.84</v>
      </c>
      <c r="AA88" s="30">
        <f t="shared" si="19"/>
        <v>0</v>
      </c>
      <c r="AB88" s="30">
        <f t="shared" si="19"/>
        <v>295</v>
      </c>
      <c r="AC88" s="30">
        <f t="shared" si="19"/>
        <v>321.5</v>
      </c>
      <c r="AD88" s="30">
        <f t="shared" si="19"/>
        <v>4550</v>
      </c>
      <c r="AE88" s="30">
        <f t="shared" si="19"/>
        <v>75</v>
      </c>
      <c r="AF88" s="26">
        <f>SUM(O88:AE88)</f>
        <v>12248.34</v>
      </c>
    </row>
    <row r="89" spans="1:1012" x14ac:dyDescent="0.25">
      <c r="AD89" s="67" t="s">
        <v>20</v>
      </c>
      <c r="AE89" s="67"/>
      <c r="AF89" s="67">
        <f>AF88-N88</f>
        <v>0</v>
      </c>
    </row>
    <row r="91" spans="1:1012" x14ac:dyDescent="0.25">
      <c r="G91" s="3" t="s">
        <v>22</v>
      </c>
      <c r="K91" s="23">
        <f>K88</f>
        <v>32645.429999999997</v>
      </c>
    </row>
    <row r="92" spans="1:1012" x14ac:dyDescent="0.25">
      <c r="G92" s="3" t="s">
        <v>23</v>
      </c>
      <c r="K92" s="2">
        <v>12599.08</v>
      </c>
    </row>
    <row r="93" spans="1:1012" x14ac:dyDescent="0.25">
      <c r="G93" s="3" t="s">
        <v>142</v>
      </c>
      <c r="K93" s="2">
        <v>20046.349999999999</v>
      </c>
    </row>
    <row r="94" spans="1:1012" x14ac:dyDescent="0.25">
      <c r="G94" s="3" t="s">
        <v>24</v>
      </c>
      <c r="K94" s="2">
        <v>0</v>
      </c>
    </row>
    <row r="95" spans="1:1012" ht="15.75" thickBot="1" x14ac:dyDescent="0.3">
      <c r="K95" s="25">
        <f>K91+K94-K92-K93</f>
        <v>0</v>
      </c>
      <c r="L95" s="3" t="s">
        <v>27</v>
      </c>
    </row>
    <row r="96" spans="1:1012" ht="15.75" thickTop="1" x14ac:dyDescent="0.25"/>
    <row r="100" spans="11:11" x14ac:dyDescent="0.25">
      <c r="K100" s="2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C28" sqref="C28"/>
    </sheetView>
  </sheetViews>
  <sheetFormatPr defaultRowHeight="15" x14ac:dyDescent="0.25"/>
  <cols>
    <col min="1" max="1" width="37" customWidth="1"/>
    <col min="3" max="3" width="12.7109375" bestFit="1" customWidth="1"/>
    <col min="4" max="4" width="16.42578125" bestFit="1" customWidth="1"/>
  </cols>
  <sheetData>
    <row r="1" spans="1:6" ht="31.15" x14ac:dyDescent="0.6">
      <c r="A1" s="68" t="s">
        <v>33</v>
      </c>
      <c r="B1" s="69"/>
      <c r="C1" s="69"/>
      <c r="D1" s="69"/>
    </row>
    <row r="2" spans="1:6" ht="14.45" x14ac:dyDescent="0.3">
      <c r="E2" s="3"/>
      <c r="F2" s="3"/>
    </row>
    <row r="3" spans="1:6" ht="14.45" x14ac:dyDescent="0.3">
      <c r="A3" s="50" t="s">
        <v>144</v>
      </c>
      <c r="C3" s="50" t="s">
        <v>14</v>
      </c>
      <c r="D3" s="66" t="s">
        <v>15</v>
      </c>
    </row>
    <row r="4" spans="1:6" ht="15.6" x14ac:dyDescent="0.3">
      <c r="A4" s="13" t="s">
        <v>34</v>
      </c>
      <c r="B4" s="14">
        <v>1484</v>
      </c>
      <c r="C4" s="3">
        <f>'Receipts and Payments'!O88</f>
        <v>1358.5900000000001</v>
      </c>
      <c r="D4" s="17">
        <f>B4-C4</f>
        <v>125.40999999999985</v>
      </c>
    </row>
    <row r="5" spans="1:6" ht="15.6" x14ac:dyDescent="0.3">
      <c r="A5" s="13" t="s">
        <v>21</v>
      </c>
      <c r="B5" s="14">
        <v>1000</v>
      </c>
      <c r="C5" s="3">
        <f>'Receipts and Payments'!P88</f>
        <v>472</v>
      </c>
      <c r="D5" s="17">
        <f>B5-C5</f>
        <v>528</v>
      </c>
    </row>
    <row r="6" spans="1:6" ht="15.6" x14ac:dyDescent="0.3">
      <c r="A6" s="13" t="s">
        <v>35</v>
      </c>
      <c r="B6" s="15">
        <v>672</v>
      </c>
      <c r="C6" s="3">
        <f>'Receipts and Payments'!Q88</f>
        <v>412.76</v>
      </c>
      <c r="D6" s="27">
        <f t="shared" ref="D6:D22" si="0">B6-C6</f>
        <v>259.24</v>
      </c>
    </row>
    <row r="7" spans="1:6" ht="15.6" x14ac:dyDescent="0.3">
      <c r="A7" s="13" t="s">
        <v>36</v>
      </c>
      <c r="B7" s="15">
        <v>1000</v>
      </c>
      <c r="C7" s="3">
        <f>'Receipts and Payments'!R88</f>
        <v>993.06000000000006</v>
      </c>
      <c r="D7" s="27">
        <f t="shared" si="0"/>
        <v>6.9399999999999409</v>
      </c>
    </row>
    <row r="8" spans="1:6" ht="15.6" x14ac:dyDescent="0.3">
      <c r="A8" s="13" t="s">
        <v>37</v>
      </c>
      <c r="B8" s="15">
        <v>1400</v>
      </c>
      <c r="C8" s="3">
        <f>'Receipts and Payments'!S88</f>
        <v>1837.8799999999999</v>
      </c>
      <c r="D8" s="29">
        <f t="shared" si="0"/>
        <v>-437.87999999999988</v>
      </c>
    </row>
    <row r="9" spans="1:6" ht="15.6" x14ac:dyDescent="0.3">
      <c r="A9" s="13" t="s">
        <v>38</v>
      </c>
      <c r="B9" s="15">
        <v>750</v>
      </c>
      <c r="C9" s="3">
        <f>'Receipts and Payments'!T88</f>
        <v>709.72</v>
      </c>
      <c r="D9" s="27">
        <f t="shared" si="0"/>
        <v>40.279999999999973</v>
      </c>
    </row>
    <row r="10" spans="1:6" ht="15.6" x14ac:dyDescent="0.3">
      <c r="A10" s="13" t="s">
        <v>39</v>
      </c>
      <c r="B10" s="15">
        <v>2632</v>
      </c>
      <c r="C10" s="3">
        <f>'Receipts and Payments'!U88</f>
        <v>0</v>
      </c>
      <c r="D10" s="27">
        <f t="shared" si="0"/>
        <v>2632</v>
      </c>
    </row>
    <row r="11" spans="1:6" ht="15.6" x14ac:dyDescent="0.3">
      <c r="A11" s="13" t="s">
        <v>40</v>
      </c>
      <c r="B11" s="15">
        <v>200</v>
      </c>
      <c r="C11" s="3">
        <f>'Receipts and Payments'!V88</f>
        <v>270</v>
      </c>
      <c r="D11" s="29">
        <f t="shared" si="0"/>
        <v>-70</v>
      </c>
    </row>
    <row r="12" spans="1:6" ht="15.6" x14ac:dyDescent="0.3">
      <c r="A12" s="13" t="s">
        <v>47</v>
      </c>
      <c r="B12" s="15">
        <v>319</v>
      </c>
      <c r="C12" s="3">
        <f>'Receipts and Payments'!AC88</f>
        <v>321.5</v>
      </c>
      <c r="D12" s="29">
        <f>B12-C12</f>
        <v>-2.5</v>
      </c>
    </row>
    <row r="13" spans="1:6" ht="15.6" x14ac:dyDescent="0.3">
      <c r="A13" s="13" t="s">
        <v>44</v>
      </c>
      <c r="B13" s="46">
        <v>625</v>
      </c>
      <c r="C13" s="3">
        <f>'Receipts and Payments'!Z88</f>
        <v>624.84</v>
      </c>
      <c r="D13" s="17">
        <f>B13-C13</f>
        <v>0.15999999999996817</v>
      </c>
    </row>
    <row r="14" spans="1:6" ht="16.149999999999999" thickBot="1" x14ac:dyDescent="0.35">
      <c r="A14" s="49" t="s">
        <v>145</v>
      </c>
      <c r="B14" s="51">
        <f>SUM(B4:B13)</f>
        <v>10082</v>
      </c>
      <c r="C14" s="58">
        <f>SUM(C4:C13)</f>
        <v>7000.35</v>
      </c>
      <c r="D14" s="57">
        <f>SUM(D4:D13)</f>
        <v>3081.6499999999996</v>
      </c>
    </row>
    <row r="15" spans="1:6" ht="16.149999999999999" thickTop="1" x14ac:dyDescent="0.3">
      <c r="A15" s="49" t="s">
        <v>143</v>
      </c>
      <c r="B15" s="48"/>
      <c r="C15" s="3"/>
      <c r="D15" s="17"/>
    </row>
    <row r="16" spans="1:6" ht="15.6" x14ac:dyDescent="0.3">
      <c r="A16" s="13" t="s">
        <v>148</v>
      </c>
      <c r="B16" s="47">
        <v>4967</v>
      </c>
      <c r="C16" s="3">
        <f>'Receipts and Payments'!W88</f>
        <v>98.99</v>
      </c>
      <c r="D16" s="17">
        <f t="shared" si="0"/>
        <v>4868.01</v>
      </c>
    </row>
    <row r="17" spans="1:4" ht="15.6" x14ac:dyDescent="0.3">
      <c r="A17" s="13" t="s">
        <v>42</v>
      </c>
      <c r="B17" s="15">
        <v>600</v>
      </c>
      <c r="C17" s="3">
        <f>'Receipts and Payments'!X88</f>
        <v>0</v>
      </c>
      <c r="D17" s="17">
        <f t="shared" si="0"/>
        <v>600</v>
      </c>
    </row>
    <row r="18" spans="1:4" ht="15.6" x14ac:dyDescent="0.3">
      <c r="A18" s="13" t="s">
        <v>43</v>
      </c>
      <c r="B18" s="15">
        <v>2747</v>
      </c>
      <c r="C18" s="3">
        <f>'Receipts and Payments'!Y88</f>
        <v>229</v>
      </c>
      <c r="D18" s="17">
        <f t="shared" si="0"/>
        <v>2518</v>
      </c>
    </row>
    <row r="19" spans="1:4" ht="15.6" x14ac:dyDescent="0.3">
      <c r="A19" s="13" t="s">
        <v>159</v>
      </c>
      <c r="B19" s="15">
        <v>4002</v>
      </c>
      <c r="C19" s="3">
        <f>'Receipts and Payments'!AA88</f>
        <v>0</v>
      </c>
      <c r="D19" s="17">
        <f t="shared" si="0"/>
        <v>4002</v>
      </c>
    </row>
    <row r="20" spans="1:4" ht="15.6" x14ac:dyDescent="0.3">
      <c r="A20" s="13" t="s">
        <v>46</v>
      </c>
      <c r="B20" s="15">
        <v>6795</v>
      </c>
      <c r="C20" s="3">
        <f>'Receipts and Payments'!AB88</f>
        <v>295</v>
      </c>
      <c r="D20" s="17">
        <f t="shared" si="0"/>
        <v>6500</v>
      </c>
    </row>
    <row r="21" spans="1:4" ht="15.6" x14ac:dyDescent="0.3">
      <c r="A21" s="13" t="s">
        <v>48</v>
      </c>
      <c r="B21" s="15">
        <v>11000</v>
      </c>
      <c r="C21" s="3">
        <f>'Receipts and Payments'!AD88</f>
        <v>4550</v>
      </c>
      <c r="D21" s="17">
        <f t="shared" si="0"/>
        <v>6450</v>
      </c>
    </row>
    <row r="22" spans="1:4" ht="15.6" x14ac:dyDescent="0.3">
      <c r="A22" s="13" t="s">
        <v>49</v>
      </c>
      <c r="B22" s="14">
        <v>983</v>
      </c>
      <c r="C22" s="3">
        <f>'Receipts and Payments'!AE88</f>
        <v>75</v>
      </c>
      <c r="D22" s="17">
        <f t="shared" si="0"/>
        <v>908</v>
      </c>
    </row>
    <row r="23" spans="1:4" ht="16.149999999999999" thickBot="1" x14ac:dyDescent="0.35">
      <c r="A23" s="49" t="s">
        <v>146</v>
      </c>
      <c r="B23" s="52">
        <f>SUM(B16:B22)</f>
        <v>31094</v>
      </c>
      <c r="C23" s="55">
        <f>SUM(C16:C22)</f>
        <v>5247.99</v>
      </c>
      <c r="D23" s="56">
        <f>SUM(D16:D22)</f>
        <v>25846.010000000002</v>
      </c>
    </row>
    <row r="24" spans="1:4" ht="16.899999999999999" thickTop="1" thickBot="1" x14ac:dyDescent="0.35">
      <c r="A24" s="54" t="s">
        <v>147</v>
      </c>
      <c r="B24" s="53">
        <f>B14+B23</f>
        <v>41176</v>
      </c>
      <c r="C24" s="59">
        <f>C14+C23</f>
        <v>12248.34</v>
      </c>
      <c r="D24" s="60">
        <f>D14+D23</f>
        <v>28927.660000000003</v>
      </c>
    </row>
    <row r="25" spans="1:4" ht="16.149999999999999" thickTop="1" x14ac:dyDescent="0.3">
      <c r="A25" s="21" t="s">
        <v>18</v>
      </c>
      <c r="B25" s="18"/>
      <c r="C25" s="3">
        <f>'Receipts and Payments'!M88</f>
        <v>1161.9900000000002</v>
      </c>
      <c r="D25" s="17"/>
    </row>
    <row r="26" spans="1:4" ht="16.149999999999999" thickBot="1" x14ac:dyDescent="0.35">
      <c r="A26" s="21" t="s">
        <v>19</v>
      </c>
      <c r="B26" s="18"/>
      <c r="C26" s="8">
        <f>SUM(C24:C25)</f>
        <v>13410.33</v>
      </c>
      <c r="D26" s="17"/>
    </row>
    <row r="27" spans="1:4" thickTop="1" x14ac:dyDescent="0.3"/>
    <row r="28" spans="1:4" ht="14.45" x14ac:dyDescent="0.3">
      <c r="C28" s="50" t="s">
        <v>149</v>
      </c>
    </row>
    <row r="29" spans="1:4" ht="14.45" x14ac:dyDescent="0.3">
      <c r="A29" s="15" t="s">
        <v>6</v>
      </c>
      <c r="B29" s="16">
        <v>8657</v>
      </c>
      <c r="C29" s="3">
        <f>'Receipts and Payments'!H88</f>
        <v>8657</v>
      </c>
      <c r="D29" s="24">
        <f>B29-C29</f>
        <v>0</v>
      </c>
    </row>
    <row r="30" spans="1:4" ht="14.45" x14ac:dyDescent="0.3">
      <c r="A30" s="15" t="s">
        <v>16</v>
      </c>
      <c r="B30" s="16">
        <v>12</v>
      </c>
      <c r="C30" s="3">
        <f>'Receipts and Payments'!I88</f>
        <v>9.5</v>
      </c>
      <c r="D30" s="24">
        <f>B30-C30</f>
        <v>2.5</v>
      </c>
    </row>
    <row r="31" spans="1:4" ht="14.45" x14ac:dyDescent="0.3">
      <c r="A31" s="15" t="s">
        <v>17</v>
      </c>
      <c r="B31" s="16">
        <v>1200</v>
      </c>
      <c r="C31" s="3">
        <f>'Receipts and Payments'!J88</f>
        <v>1252.56</v>
      </c>
      <c r="D31" s="42">
        <f>B31-C31</f>
        <v>-52.559999999999945</v>
      </c>
    </row>
    <row r="32" spans="1:4" thickBot="1" x14ac:dyDescent="0.35">
      <c r="C32" s="8">
        <f>SUM(C29:C31)</f>
        <v>9919.06</v>
      </c>
      <c r="D32" s="22">
        <f>SUM(D29:D31)</f>
        <v>-50.059999999999945</v>
      </c>
    </row>
    <row r="33" thickTop="1" x14ac:dyDescent="0.3"/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Receipts and Payments</vt:lpstr>
      <vt:lpstr>Spend against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Buttle</dc:creator>
  <cp:lastModifiedBy>Tim</cp:lastModifiedBy>
  <cp:lastPrinted>2017-07-26T09:53:49Z</cp:lastPrinted>
  <dcterms:created xsi:type="dcterms:W3CDTF">2015-06-02T11:48:51Z</dcterms:created>
  <dcterms:modified xsi:type="dcterms:W3CDTF">2018-09-24T18:04:18Z</dcterms:modified>
</cp:coreProperties>
</file>